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ttps://csdma-my.sharepoint.com/personal/mongrainso_csdm_qc_ca/Documents/PFAE/"/>
    </mc:Choice>
  </mc:AlternateContent>
  <bookViews>
    <workbookView xWindow="0" yWindow="0" windowWidth="19200" windowHeight="7640" firstSheet="1" activeTab="1"/>
  </bookViews>
  <sheets>
    <sheet name="Calendrier FPT2" sheetId="14" r:id="rId1"/>
    <sheet name="Septembre" sheetId="5" r:id="rId2"/>
    <sheet name="Octobre" sheetId="6" r:id="rId3"/>
    <sheet name="Novembre" sheetId="7" r:id="rId4"/>
    <sheet name="Décembre" sheetId="4" r:id="rId5"/>
    <sheet name="Janvier" sheetId="8" r:id="rId6"/>
    <sheet name="Février" sheetId="9" r:id="rId7"/>
    <sheet name="Mars" sheetId="10" r:id="rId8"/>
    <sheet name="Avril" sheetId="11" r:id="rId9"/>
    <sheet name="Mai" sheetId="12" r:id="rId10"/>
    <sheet name="Juin" sheetId="13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6" i="14" l="1"/>
  <c r="R45" i="14"/>
  <c r="R44" i="14"/>
  <c r="R43" i="14"/>
  <c r="R42" i="14"/>
  <c r="I47" i="14"/>
  <c r="I46" i="14"/>
  <c r="I45" i="14"/>
  <c r="I44" i="14"/>
  <c r="I43" i="14"/>
  <c r="I42" i="14"/>
  <c r="R37" i="14"/>
  <c r="R36" i="14"/>
  <c r="R35" i="14"/>
  <c r="R34" i="14"/>
  <c r="R33" i="14"/>
  <c r="I37" i="14"/>
  <c r="I36" i="14"/>
  <c r="I35" i="14"/>
  <c r="I34" i="14"/>
  <c r="I33" i="14"/>
  <c r="R27" i="14"/>
  <c r="R26" i="14"/>
  <c r="R25" i="14"/>
  <c r="R24" i="14"/>
  <c r="R23" i="14"/>
  <c r="I27" i="14"/>
  <c r="I26" i="14"/>
  <c r="I25" i="14"/>
  <c r="I24" i="14"/>
  <c r="I28" i="14"/>
  <c r="I23" i="14"/>
  <c r="R18" i="14"/>
  <c r="R17" i="14"/>
  <c r="R16" i="14"/>
  <c r="R15" i="14"/>
  <c r="R14" i="14"/>
  <c r="I18" i="14"/>
  <c r="I17" i="14"/>
  <c r="I16" i="14"/>
  <c r="I15" i="14"/>
  <c r="I14" i="14"/>
  <c r="R9" i="14"/>
  <c r="R8" i="14"/>
  <c r="R6" i="14"/>
  <c r="R5" i="14"/>
  <c r="T15" i="13"/>
  <c r="M15" i="13"/>
  <c r="T14" i="13"/>
  <c r="M14" i="13"/>
  <c r="T13" i="13"/>
  <c r="M13" i="13"/>
  <c r="T12" i="13"/>
  <c r="M12" i="13"/>
  <c r="T11" i="13"/>
  <c r="M11" i="13"/>
  <c r="T10" i="13"/>
  <c r="M10" i="13"/>
  <c r="T9" i="13"/>
  <c r="M9" i="13"/>
  <c r="T8" i="13"/>
  <c r="M8" i="13"/>
  <c r="T7" i="13"/>
  <c r="M7" i="13"/>
  <c r="T6" i="13"/>
  <c r="M6" i="13"/>
  <c r="T5" i="13"/>
  <c r="M5" i="13"/>
  <c r="T15" i="12"/>
  <c r="M15" i="12"/>
  <c r="T14" i="12"/>
  <c r="M14" i="12"/>
  <c r="T13" i="12"/>
  <c r="M13" i="12"/>
  <c r="T12" i="12"/>
  <c r="M12" i="12"/>
  <c r="T11" i="12"/>
  <c r="M11" i="12"/>
  <c r="T10" i="12"/>
  <c r="M10" i="12"/>
  <c r="T9" i="12"/>
  <c r="M9" i="12"/>
  <c r="T8" i="12"/>
  <c r="M8" i="12"/>
  <c r="T7" i="12"/>
  <c r="M7" i="12"/>
  <c r="T6" i="12"/>
  <c r="M6" i="12"/>
  <c r="T5" i="12"/>
  <c r="M5" i="12"/>
  <c r="T15" i="11"/>
  <c r="M15" i="11"/>
  <c r="T14" i="11"/>
  <c r="M14" i="11"/>
  <c r="T13" i="11"/>
  <c r="M13" i="11"/>
  <c r="T12" i="11"/>
  <c r="M12" i="11"/>
  <c r="T11" i="11"/>
  <c r="M11" i="11"/>
  <c r="T10" i="11"/>
  <c r="M10" i="11"/>
  <c r="T9" i="11"/>
  <c r="M9" i="11"/>
  <c r="T8" i="11"/>
  <c r="M8" i="11"/>
  <c r="T7" i="11"/>
  <c r="M7" i="11"/>
  <c r="T6" i="11"/>
  <c r="M6" i="11"/>
  <c r="T5" i="11"/>
  <c r="M5" i="11"/>
  <c r="T15" i="10"/>
  <c r="M15" i="10"/>
  <c r="T14" i="10"/>
  <c r="M14" i="10"/>
  <c r="T13" i="10"/>
  <c r="M13" i="10"/>
  <c r="T12" i="10"/>
  <c r="M12" i="10"/>
  <c r="T11" i="10"/>
  <c r="M11" i="10"/>
  <c r="T10" i="10"/>
  <c r="M10" i="10"/>
  <c r="T9" i="10"/>
  <c r="M9" i="10"/>
  <c r="T8" i="10"/>
  <c r="M8" i="10"/>
  <c r="T7" i="10"/>
  <c r="M7" i="10"/>
  <c r="T6" i="10"/>
  <c r="M6" i="10"/>
  <c r="T5" i="10"/>
  <c r="M5" i="10"/>
  <c r="T15" i="9"/>
  <c r="M15" i="9"/>
  <c r="T14" i="9"/>
  <c r="M14" i="9"/>
  <c r="T13" i="9"/>
  <c r="M13" i="9"/>
  <c r="T12" i="9"/>
  <c r="M12" i="9"/>
  <c r="T11" i="9"/>
  <c r="M11" i="9"/>
  <c r="T10" i="9"/>
  <c r="M10" i="9"/>
  <c r="T9" i="9"/>
  <c r="M9" i="9"/>
  <c r="T8" i="9"/>
  <c r="M8" i="9"/>
  <c r="T7" i="9"/>
  <c r="M7" i="9"/>
  <c r="T6" i="9"/>
  <c r="M6" i="9"/>
  <c r="T5" i="9"/>
  <c r="M5" i="9"/>
  <c r="T15" i="8"/>
  <c r="M15" i="8"/>
  <c r="T14" i="8"/>
  <c r="M14" i="8"/>
  <c r="T13" i="8"/>
  <c r="M13" i="8"/>
  <c r="T12" i="8"/>
  <c r="M12" i="8"/>
  <c r="T11" i="8"/>
  <c r="M11" i="8"/>
  <c r="T10" i="8"/>
  <c r="M10" i="8"/>
  <c r="T9" i="8"/>
  <c r="M9" i="8"/>
  <c r="T8" i="8"/>
  <c r="M8" i="8"/>
  <c r="T7" i="8"/>
  <c r="M7" i="8"/>
  <c r="T6" i="8"/>
  <c r="M6" i="8"/>
  <c r="T5" i="8"/>
  <c r="M5" i="8"/>
  <c r="T15" i="4"/>
  <c r="M15" i="4"/>
  <c r="T14" i="4"/>
  <c r="M14" i="4"/>
  <c r="T13" i="4"/>
  <c r="M13" i="4"/>
  <c r="T12" i="4"/>
  <c r="M12" i="4"/>
  <c r="T11" i="4"/>
  <c r="M11" i="4"/>
  <c r="T10" i="4"/>
  <c r="M10" i="4"/>
  <c r="T9" i="4"/>
  <c r="M9" i="4"/>
  <c r="T8" i="4"/>
  <c r="M8" i="4"/>
  <c r="T7" i="4"/>
  <c r="M7" i="4"/>
  <c r="T6" i="4"/>
  <c r="M6" i="4"/>
  <c r="T5" i="4"/>
  <c r="M5" i="4"/>
  <c r="M5" i="7"/>
  <c r="M6" i="7"/>
  <c r="T15" i="7"/>
  <c r="M15" i="7"/>
  <c r="T14" i="7"/>
  <c r="M14" i="7"/>
  <c r="T13" i="7"/>
  <c r="M13" i="7"/>
  <c r="T12" i="7"/>
  <c r="M12" i="7"/>
  <c r="T11" i="7"/>
  <c r="M11" i="7"/>
  <c r="T10" i="7"/>
  <c r="M10" i="7"/>
  <c r="T9" i="7"/>
  <c r="M9" i="7"/>
  <c r="T8" i="7"/>
  <c r="M8" i="7"/>
  <c r="T7" i="7"/>
  <c r="M7" i="7"/>
  <c r="T6" i="7"/>
  <c r="T5" i="7"/>
  <c r="I7" i="14"/>
  <c r="M15" i="5"/>
  <c r="M14" i="5"/>
  <c r="M13" i="5"/>
  <c r="M12" i="5"/>
  <c r="M11" i="5"/>
  <c r="M10" i="5"/>
  <c r="M9" i="5"/>
  <c r="M8" i="5"/>
  <c r="M7" i="5"/>
  <c r="M6" i="5"/>
  <c r="R47" i="14" l="1"/>
  <c r="I48" i="14"/>
  <c r="R38" i="14"/>
  <c r="I38" i="14"/>
  <c r="R28" i="14"/>
  <c r="I29" i="14"/>
  <c r="R19" i="14"/>
  <c r="I19" i="14"/>
  <c r="B43" i="14"/>
  <c r="C43" i="14" s="1"/>
  <c r="D43" i="14" s="1"/>
  <c r="E43" i="14" s="1"/>
  <c r="F43" i="14" s="1"/>
  <c r="G43" i="14" s="1"/>
  <c r="H43" i="14" s="1"/>
  <c r="B44" i="14" s="1"/>
  <c r="C44" i="14" s="1"/>
  <c r="D44" i="14" s="1"/>
  <c r="E44" i="14" s="1"/>
  <c r="F44" i="14" s="1"/>
  <c r="G44" i="14" s="1"/>
  <c r="H44" i="14" s="1"/>
  <c r="B45" i="14" s="1"/>
  <c r="C45" i="14" s="1"/>
  <c r="D45" i="14" s="1"/>
  <c r="E45" i="14" s="1"/>
  <c r="F45" i="14" s="1"/>
  <c r="G45" i="14" s="1"/>
  <c r="H45" i="14" s="1"/>
  <c r="B46" i="14" s="1"/>
  <c r="C46" i="14" s="1"/>
  <c r="D46" i="14" s="1"/>
  <c r="E46" i="14" s="1"/>
  <c r="F46" i="14" s="1"/>
  <c r="G46" i="14" s="1"/>
  <c r="H46" i="14" s="1"/>
  <c r="B47" i="14" s="1"/>
  <c r="C47" i="14" s="1"/>
  <c r="N42" i="14"/>
  <c r="O42" i="14" s="1"/>
  <c r="P42" i="14" s="1"/>
  <c r="Q42" i="14" s="1"/>
  <c r="K43" i="14" s="1"/>
  <c r="L43" i="14" s="1"/>
  <c r="M43" i="14" s="1"/>
  <c r="N43" i="14" s="1"/>
  <c r="O43" i="14" s="1"/>
  <c r="P43" i="14" s="1"/>
  <c r="Q43" i="14" s="1"/>
  <c r="K44" i="14" s="1"/>
  <c r="L44" i="14" s="1"/>
  <c r="M44" i="14" s="1"/>
  <c r="N44" i="14" s="1"/>
  <c r="O44" i="14" s="1"/>
  <c r="P44" i="14" s="1"/>
  <c r="Q44" i="14" s="1"/>
  <c r="K45" i="14" s="1"/>
  <c r="L45" i="14" s="1"/>
  <c r="M45" i="14" s="1"/>
  <c r="N45" i="14" s="1"/>
  <c r="O45" i="14" s="1"/>
  <c r="P45" i="14" s="1"/>
  <c r="Q45" i="14" s="1"/>
  <c r="K46" i="14" s="1"/>
  <c r="L46" i="14" s="1"/>
  <c r="M46" i="14" s="1"/>
  <c r="N46" i="14" s="1"/>
  <c r="P33" i="14"/>
  <c r="Q33" i="14" s="1"/>
  <c r="K34" i="14" s="1"/>
  <c r="L34" i="14" s="1"/>
  <c r="M34" i="14" s="1"/>
  <c r="N34" i="14" s="1"/>
  <c r="O34" i="14" s="1"/>
  <c r="P34" i="14" s="1"/>
  <c r="Q34" i="14" s="1"/>
  <c r="K35" i="14" s="1"/>
  <c r="L35" i="14" s="1"/>
  <c r="M35" i="14" s="1"/>
  <c r="N35" i="14" s="1"/>
  <c r="O35" i="14" s="1"/>
  <c r="P35" i="14" s="1"/>
  <c r="Q35" i="14" s="1"/>
  <c r="K36" i="14" s="1"/>
  <c r="L36" i="14" s="1"/>
  <c r="M36" i="14" s="1"/>
  <c r="N36" i="14" s="1"/>
  <c r="O36" i="14" s="1"/>
  <c r="P36" i="14" s="1"/>
  <c r="Q36" i="14" s="1"/>
  <c r="K37" i="14" s="1"/>
  <c r="L37" i="14" s="1"/>
  <c r="M37" i="14" s="1"/>
  <c r="N37" i="14" s="1"/>
  <c r="O37" i="14" s="1"/>
  <c r="P37" i="14" s="1"/>
  <c r="C33" i="14"/>
  <c r="D33" i="14" s="1"/>
  <c r="E33" i="14" s="1"/>
  <c r="F33" i="14" s="1"/>
  <c r="G33" i="14" s="1"/>
  <c r="H33" i="14" s="1"/>
  <c r="B34" i="14" s="1"/>
  <c r="C34" i="14" s="1"/>
  <c r="D34" i="14" s="1"/>
  <c r="E34" i="14" s="1"/>
  <c r="F34" i="14" s="1"/>
  <c r="G34" i="14" s="1"/>
  <c r="H34" i="14" s="1"/>
  <c r="B35" i="14" s="1"/>
  <c r="C35" i="14" s="1"/>
  <c r="D35" i="14" s="1"/>
  <c r="E35" i="14" s="1"/>
  <c r="F35" i="14" s="1"/>
  <c r="G35" i="14" s="1"/>
  <c r="H35" i="14" s="1"/>
  <c r="B36" i="14" s="1"/>
  <c r="C36" i="14" s="1"/>
  <c r="D36" i="14" s="1"/>
  <c r="E36" i="14" s="1"/>
  <c r="F36" i="14" s="1"/>
  <c r="G36" i="14" s="1"/>
  <c r="H36" i="14" s="1"/>
  <c r="B37" i="14" s="1"/>
  <c r="C37" i="14" s="1"/>
  <c r="D37" i="14" s="1"/>
  <c r="E37" i="14" s="1"/>
  <c r="L25" i="14"/>
  <c r="M25" i="14" s="1"/>
  <c r="N25" i="14" s="1"/>
  <c r="O25" i="14" s="1"/>
  <c r="P25" i="14" s="1"/>
  <c r="Q25" i="14" s="1"/>
  <c r="K26" i="14" s="1"/>
  <c r="L26" i="14" s="1"/>
  <c r="M26" i="14" s="1"/>
  <c r="N26" i="14" s="1"/>
  <c r="O26" i="14" s="1"/>
  <c r="P26" i="14" s="1"/>
  <c r="Q26" i="14" s="1"/>
  <c r="K27" i="14" s="1"/>
  <c r="L23" i="14"/>
  <c r="M23" i="14" s="1"/>
  <c r="N23" i="14" s="1"/>
  <c r="O23" i="14" s="1"/>
  <c r="P23" i="14" s="1"/>
  <c r="Q23" i="14" s="1"/>
  <c r="K24" i="14" s="1"/>
  <c r="L24" i="14" s="1"/>
  <c r="M24" i="14" s="1"/>
  <c r="N24" i="14" s="1"/>
  <c r="O24" i="14" s="1"/>
  <c r="P24" i="14" s="1"/>
  <c r="Q24" i="14" s="1"/>
  <c r="H23" i="14"/>
  <c r="B24" i="14" s="1"/>
  <c r="C24" i="14" s="1"/>
  <c r="D24" i="14" s="1"/>
  <c r="E24" i="14" s="1"/>
  <c r="F24" i="14" s="1"/>
  <c r="G24" i="14" s="1"/>
  <c r="H24" i="14" s="1"/>
  <c r="B25" i="14" s="1"/>
  <c r="C25" i="14" s="1"/>
  <c r="D25" i="14" s="1"/>
  <c r="E25" i="14" s="1"/>
  <c r="F25" i="14" s="1"/>
  <c r="G25" i="14" s="1"/>
  <c r="H25" i="14" s="1"/>
  <c r="B26" i="14" s="1"/>
  <c r="C26" i="14" s="1"/>
  <c r="D26" i="14" s="1"/>
  <c r="E26" i="14" s="1"/>
  <c r="F26" i="14" s="1"/>
  <c r="G26" i="14" s="1"/>
  <c r="H26" i="14" s="1"/>
  <c r="B27" i="14" s="1"/>
  <c r="C27" i="14" s="1"/>
  <c r="D27" i="14" s="1"/>
  <c r="E27" i="14" s="1"/>
  <c r="F27" i="14" s="1"/>
  <c r="G27" i="14" s="1"/>
  <c r="H27" i="14" s="1"/>
  <c r="B28" i="14" s="1"/>
  <c r="E15" i="14"/>
  <c r="F15" i="14" s="1"/>
  <c r="G15" i="14" s="1"/>
  <c r="H15" i="14" s="1"/>
  <c r="B16" i="14" s="1"/>
  <c r="C16" i="14" s="1"/>
  <c r="D16" i="14" s="1"/>
  <c r="E16" i="14" s="1"/>
  <c r="F16" i="14" s="1"/>
  <c r="G16" i="14" s="1"/>
  <c r="H16" i="14" s="1"/>
  <c r="B17" i="14" s="1"/>
  <c r="C17" i="14" s="1"/>
  <c r="D17" i="14" s="1"/>
  <c r="E17" i="14" s="1"/>
  <c r="F17" i="14" s="1"/>
  <c r="G17" i="14" s="1"/>
  <c r="H17" i="14" s="1"/>
  <c r="B18" i="14" s="1"/>
  <c r="C18" i="14" s="1"/>
  <c r="N14" i="14"/>
  <c r="O14" i="14" s="1"/>
  <c r="P14" i="14" s="1"/>
  <c r="Q14" i="14" s="1"/>
  <c r="K15" i="14" s="1"/>
  <c r="L15" i="14" s="1"/>
  <c r="M15" i="14" s="1"/>
  <c r="N15" i="14" s="1"/>
  <c r="O15" i="14" s="1"/>
  <c r="P15" i="14" s="1"/>
  <c r="Q15" i="14" s="1"/>
  <c r="K16" i="14" s="1"/>
  <c r="L16" i="14" s="1"/>
  <c r="M16" i="14" s="1"/>
  <c r="N16" i="14" s="1"/>
  <c r="O16" i="14" s="1"/>
  <c r="P16" i="14" s="1"/>
  <c r="Q16" i="14" s="1"/>
  <c r="K17" i="14" s="1"/>
  <c r="L17" i="14" s="1"/>
  <c r="M17" i="14" s="1"/>
  <c r="N17" i="14" s="1"/>
  <c r="O17" i="14" s="1"/>
  <c r="P17" i="14" s="1"/>
  <c r="Q17" i="14" s="1"/>
  <c r="K18" i="14" s="1"/>
  <c r="L18" i="14" s="1"/>
  <c r="M18" i="14" s="1"/>
  <c r="N18" i="14" s="1"/>
  <c r="O18" i="14" s="1"/>
  <c r="C14" i="14"/>
  <c r="D14" i="14" s="1"/>
  <c r="E14" i="14" s="1"/>
  <c r="F14" i="14" s="1"/>
  <c r="G14" i="14" s="1"/>
  <c r="H14" i="14" s="1"/>
  <c r="B15" i="14" s="1"/>
  <c r="C15" i="14" s="1"/>
  <c r="P5" i="14"/>
  <c r="Q5" i="14" s="1"/>
  <c r="K6" i="14" s="1"/>
  <c r="L6" i="14" s="1"/>
  <c r="M6" i="14" s="1"/>
  <c r="N6" i="14" s="1"/>
  <c r="O6" i="14" s="1"/>
  <c r="P6" i="14" s="1"/>
  <c r="Q6" i="14" s="1"/>
  <c r="K7" i="14" s="1"/>
  <c r="L7" i="14" s="1"/>
  <c r="M7" i="14" s="1"/>
  <c r="N7" i="14" s="1"/>
  <c r="O7" i="14" s="1"/>
  <c r="P7" i="14" s="1"/>
  <c r="Q7" i="14" s="1"/>
  <c r="K8" i="14" s="1"/>
  <c r="L8" i="14" s="1"/>
  <c r="M8" i="14" s="1"/>
  <c r="N8" i="14" s="1"/>
  <c r="O8" i="14" s="1"/>
  <c r="P8" i="14" s="1"/>
  <c r="Q8" i="14" s="1"/>
  <c r="K9" i="14" s="1"/>
  <c r="L9" i="14" s="1"/>
  <c r="M9" i="14" s="1"/>
  <c r="N9" i="14" s="1"/>
  <c r="O9" i="14" s="1"/>
  <c r="P9" i="14" s="1"/>
  <c r="Q9" i="14" s="1"/>
  <c r="E5" i="14"/>
  <c r="F5" i="14" s="1"/>
  <c r="G5" i="14" s="1"/>
  <c r="H5" i="14" s="1"/>
  <c r="B6" i="14" s="1"/>
  <c r="C6" i="14" s="1"/>
  <c r="D6" i="14" s="1"/>
  <c r="E6" i="14" s="1"/>
  <c r="F6" i="14" s="1"/>
  <c r="G6" i="14" s="1"/>
  <c r="H6" i="14" s="1"/>
  <c r="B7" i="14" s="1"/>
  <c r="C7" i="14" s="1"/>
  <c r="D7" i="14" s="1"/>
  <c r="E7" i="14" s="1"/>
  <c r="F7" i="14" s="1"/>
  <c r="G7" i="14" s="1"/>
  <c r="H7" i="14" s="1"/>
  <c r="B8" i="14" s="1"/>
  <c r="C8" i="14" s="1"/>
  <c r="D8" i="14" s="1"/>
  <c r="E8" i="14" s="1"/>
  <c r="F8" i="14" s="1"/>
  <c r="G8" i="14" s="1"/>
  <c r="H8" i="14" s="1"/>
  <c r="B9" i="14" s="1"/>
  <c r="C9" i="14" s="1"/>
  <c r="D9" i="14" s="1"/>
  <c r="E9" i="14" s="1"/>
  <c r="F15" i="13" l="1"/>
  <c r="F14" i="13"/>
  <c r="F13" i="13"/>
  <c r="F12" i="13"/>
  <c r="F11" i="13"/>
  <c r="F10" i="13"/>
  <c r="F9" i="13"/>
  <c r="F8" i="13"/>
  <c r="F7" i="13"/>
  <c r="F6" i="13"/>
  <c r="F5" i="13"/>
  <c r="U15" i="13"/>
  <c r="U14" i="13"/>
  <c r="U13" i="13"/>
  <c r="U12" i="13"/>
  <c r="U11" i="13"/>
  <c r="U10" i="13"/>
  <c r="U9" i="13"/>
  <c r="U8" i="13"/>
  <c r="U7" i="13"/>
  <c r="U6" i="13"/>
  <c r="U5" i="13"/>
  <c r="F15" i="12"/>
  <c r="F14" i="12"/>
  <c r="F13" i="12"/>
  <c r="F12" i="12"/>
  <c r="F11" i="12"/>
  <c r="F10" i="12"/>
  <c r="F9" i="12"/>
  <c r="F8" i="12"/>
  <c r="F7" i="12"/>
  <c r="F6" i="12"/>
  <c r="F5" i="12"/>
  <c r="U15" i="12"/>
  <c r="U14" i="12"/>
  <c r="U13" i="12"/>
  <c r="U12" i="12"/>
  <c r="U11" i="12"/>
  <c r="U10" i="12"/>
  <c r="U9" i="12"/>
  <c r="U8" i="12"/>
  <c r="U7" i="12"/>
  <c r="U6" i="12"/>
  <c r="U5" i="12"/>
  <c r="U16" i="12" s="1"/>
  <c r="F15" i="11"/>
  <c r="F14" i="11"/>
  <c r="F13" i="11"/>
  <c r="F12" i="11"/>
  <c r="F11" i="11"/>
  <c r="F10" i="11"/>
  <c r="F9" i="11"/>
  <c r="F8" i="11"/>
  <c r="F7" i="11"/>
  <c r="F6" i="11"/>
  <c r="F5" i="11"/>
  <c r="U15" i="11"/>
  <c r="U14" i="11"/>
  <c r="U13" i="11"/>
  <c r="U12" i="11"/>
  <c r="U11" i="11"/>
  <c r="U10" i="11"/>
  <c r="U9" i="11"/>
  <c r="U8" i="11"/>
  <c r="U7" i="11"/>
  <c r="U6" i="11"/>
  <c r="U5" i="11"/>
  <c r="U16" i="11" s="1"/>
  <c r="F15" i="10"/>
  <c r="F14" i="10"/>
  <c r="F13" i="10"/>
  <c r="F12" i="10"/>
  <c r="F11" i="10"/>
  <c r="F10" i="10"/>
  <c r="F9" i="10"/>
  <c r="F8" i="10"/>
  <c r="F7" i="10"/>
  <c r="F6" i="10"/>
  <c r="F5" i="10"/>
  <c r="U15" i="10"/>
  <c r="U14" i="10"/>
  <c r="U13" i="10"/>
  <c r="U12" i="10"/>
  <c r="U11" i="10"/>
  <c r="U10" i="10"/>
  <c r="U9" i="10"/>
  <c r="U8" i="10"/>
  <c r="U7" i="10"/>
  <c r="U6" i="10"/>
  <c r="U5" i="10"/>
  <c r="U16" i="10" l="1"/>
  <c r="U16" i="13"/>
  <c r="F15" i="9"/>
  <c r="F14" i="9"/>
  <c r="F13" i="9"/>
  <c r="F12" i="9"/>
  <c r="F11" i="9"/>
  <c r="F10" i="9"/>
  <c r="F9" i="9"/>
  <c r="F8" i="9"/>
  <c r="F7" i="9"/>
  <c r="F6" i="9"/>
  <c r="F5" i="9"/>
  <c r="U15" i="9"/>
  <c r="U14" i="9"/>
  <c r="U13" i="9"/>
  <c r="U12" i="9"/>
  <c r="U11" i="9"/>
  <c r="U10" i="9"/>
  <c r="U9" i="9"/>
  <c r="U8" i="9"/>
  <c r="U7" i="9"/>
  <c r="U6" i="9"/>
  <c r="U5" i="9"/>
  <c r="F15" i="8"/>
  <c r="F14" i="8"/>
  <c r="F13" i="8"/>
  <c r="F12" i="8"/>
  <c r="F11" i="8"/>
  <c r="F10" i="8"/>
  <c r="F9" i="8"/>
  <c r="F8" i="8"/>
  <c r="F7" i="8"/>
  <c r="F6" i="8"/>
  <c r="F5" i="8"/>
  <c r="U15" i="8"/>
  <c r="U14" i="8"/>
  <c r="U13" i="8"/>
  <c r="U12" i="8"/>
  <c r="U11" i="8"/>
  <c r="U10" i="8"/>
  <c r="U9" i="8"/>
  <c r="U8" i="8"/>
  <c r="U7" i="8"/>
  <c r="U6" i="8"/>
  <c r="U5" i="8"/>
  <c r="U16" i="8" s="1"/>
  <c r="U16" i="9" l="1"/>
  <c r="F15" i="6"/>
  <c r="F14" i="6"/>
  <c r="F13" i="6"/>
  <c r="F12" i="6"/>
  <c r="F11" i="6"/>
  <c r="F10" i="6"/>
  <c r="F9" i="6"/>
  <c r="F8" i="6"/>
  <c r="F7" i="6"/>
  <c r="F6" i="6"/>
  <c r="F15" i="7"/>
  <c r="F14" i="7"/>
  <c r="F13" i="7"/>
  <c r="F12" i="7"/>
  <c r="F11" i="7"/>
  <c r="F10" i="7"/>
  <c r="F9" i="7"/>
  <c r="F8" i="7"/>
  <c r="F7" i="7"/>
  <c r="F6" i="7"/>
  <c r="F5" i="7"/>
  <c r="U15" i="7"/>
  <c r="U14" i="7"/>
  <c r="U13" i="7"/>
  <c r="U12" i="7"/>
  <c r="U11" i="7"/>
  <c r="U10" i="7"/>
  <c r="U9" i="7"/>
  <c r="U8" i="7"/>
  <c r="U7" i="7"/>
  <c r="U6" i="7"/>
  <c r="U5" i="7"/>
  <c r="F5" i="6"/>
  <c r="T15" i="6"/>
  <c r="M15" i="6"/>
  <c r="T14" i="6"/>
  <c r="M14" i="6"/>
  <c r="T13" i="6"/>
  <c r="M13" i="6"/>
  <c r="T12" i="6"/>
  <c r="M12" i="6"/>
  <c r="T11" i="6"/>
  <c r="M11" i="6"/>
  <c r="T10" i="6"/>
  <c r="M10" i="6"/>
  <c r="T9" i="6"/>
  <c r="M9" i="6"/>
  <c r="T8" i="6"/>
  <c r="M8" i="6"/>
  <c r="T7" i="6"/>
  <c r="M7" i="6"/>
  <c r="T6" i="6"/>
  <c r="M6" i="6"/>
  <c r="T5" i="6"/>
  <c r="M5" i="6"/>
  <c r="F15" i="5"/>
  <c r="F14" i="5"/>
  <c r="F13" i="5"/>
  <c r="F12" i="5"/>
  <c r="F11" i="5"/>
  <c r="F10" i="5"/>
  <c r="F9" i="5"/>
  <c r="F8" i="5"/>
  <c r="F7" i="5"/>
  <c r="F6" i="5"/>
  <c r="F5" i="5"/>
  <c r="T15" i="5"/>
  <c r="U15" i="5" s="1"/>
  <c r="T14" i="5"/>
  <c r="U14" i="5" s="1"/>
  <c r="T13" i="5"/>
  <c r="U13" i="5" s="1"/>
  <c r="T12" i="5"/>
  <c r="U12" i="5" s="1"/>
  <c r="T11" i="5"/>
  <c r="U11" i="5" s="1"/>
  <c r="T10" i="5"/>
  <c r="U10" i="5" s="1"/>
  <c r="T9" i="5"/>
  <c r="U9" i="5" s="1"/>
  <c r="T8" i="5"/>
  <c r="U8" i="5" s="1"/>
  <c r="T7" i="5"/>
  <c r="U7" i="5" s="1"/>
  <c r="T6" i="5"/>
  <c r="U6" i="5" s="1"/>
  <c r="T5" i="5"/>
  <c r="M5" i="5"/>
  <c r="F15" i="4"/>
  <c r="F14" i="4"/>
  <c r="F13" i="4"/>
  <c r="F12" i="4"/>
  <c r="F11" i="4"/>
  <c r="F10" i="4"/>
  <c r="F9" i="4"/>
  <c r="F8" i="4"/>
  <c r="F7" i="4"/>
  <c r="F6" i="4"/>
  <c r="F5" i="4"/>
  <c r="I9" i="14" l="1"/>
  <c r="U6" i="6"/>
  <c r="U8" i="6"/>
  <c r="U10" i="6"/>
  <c r="U12" i="6"/>
  <c r="U14" i="6"/>
  <c r="U5" i="6"/>
  <c r="R7" i="14" s="1"/>
  <c r="R10" i="14" s="1"/>
  <c r="U7" i="6"/>
  <c r="U9" i="6"/>
  <c r="U11" i="6"/>
  <c r="U13" i="6"/>
  <c r="U15" i="6"/>
  <c r="U5" i="5"/>
  <c r="U16" i="7"/>
  <c r="U13" i="4"/>
  <c r="U11" i="4"/>
  <c r="U10" i="4"/>
  <c r="U9" i="4"/>
  <c r="U8" i="4"/>
  <c r="U5" i="4"/>
  <c r="I6" i="14" l="1"/>
  <c r="I5" i="14"/>
  <c r="I8" i="14"/>
  <c r="I10" i="14" s="1"/>
  <c r="U16" i="6"/>
  <c r="U16" i="5"/>
  <c r="U7" i="4"/>
  <c r="U12" i="4"/>
  <c r="U14" i="4"/>
  <c r="U6" i="4"/>
  <c r="U15" i="4"/>
  <c r="U16" i="4" l="1"/>
</calcChain>
</file>

<file path=xl/sharedStrings.xml><?xml version="1.0" encoding="utf-8"?>
<sst xmlns="http://schemas.openxmlformats.org/spreadsheetml/2006/main" count="721" uniqueCount="32">
  <si>
    <r>
      <t>F.P.T. 2</t>
    </r>
    <r>
      <rPr>
        <vertAlign val="superscript"/>
        <sz val="26"/>
        <color theme="4" tint="-0.499984740745262"/>
        <rFont val="Calibri"/>
        <family val="2"/>
        <scheme val="minor"/>
      </rPr>
      <t>e</t>
    </r>
    <r>
      <rPr>
        <sz val="26"/>
        <color theme="4" tint="-0.499984740745262"/>
        <rFont val="Calibri"/>
        <family val="2"/>
        <scheme val="minor"/>
      </rPr>
      <t xml:space="preserve"> année
Calendrier de stage / Heures de travail
</t>
    </r>
    <r>
      <rPr>
        <sz val="8"/>
        <color theme="4" tint="-0.499984740745262"/>
        <rFont val="Calibri"/>
        <family val="2"/>
        <scheme val="minor"/>
      </rPr>
      <t xml:space="preserve">Document vérouillé pour éviter la modification par erreur. Seules les zones en blanc peuvent être modifiées. </t>
    </r>
  </si>
  <si>
    <t>SEPTEMBRE</t>
  </si>
  <si>
    <t>Heures travaillées</t>
  </si>
  <si>
    <t>OCTOBRE</t>
  </si>
  <si>
    <t>D</t>
  </si>
  <si>
    <t>L</t>
  </si>
  <si>
    <t>M</t>
  </si>
  <si>
    <t>J</t>
  </si>
  <si>
    <t>V</t>
  </si>
  <si>
    <t>S</t>
  </si>
  <si>
    <t>Total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</si>
  <si>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</si>
  <si>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</si>
  <si>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</si>
  <si>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</si>
  <si>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</si>
  <si>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</si>
  <si>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</si>
  <si>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</si>
  <si>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Date</t>
  </si>
  <si>
    <t>Heure d'arrivée
 AM</t>
  </si>
  <si>
    <t>Heure de départ 
AM</t>
  </si>
  <si>
    <t>Total 
AM</t>
  </si>
  <si>
    <t>Heure d'arrivée
 PM</t>
  </si>
  <si>
    <t>Heure de départ 
PM</t>
  </si>
  <si>
    <t>Total 
PM</t>
  </si>
  <si>
    <t>Total de la
 journée</t>
  </si>
  <si>
    <t>Heure</t>
  </si>
  <si>
    <t>Minutes</t>
  </si>
  <si>
    <t>:</t>
  </si>
  <si>
    <t>TOTAL</t>
  </si>
  <si>
    <t>Notes: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</si>
</sst>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mmm\ d\,\ yyyy"/>
    <numFmt numFmtId="165" formatCode="00"/>
    <numFmt numFmtId="166" formatCode="h&quot; h &quot;mm;@"/>
    <numFmt numFmtId="167" formatCode="[h]:mm"/>
    <numFmt numFmtId="168" formatCode="0.0"/>
    <numFmt numFmtId="169" formatCode="[h]&quot;h&quot;mm"/>
    <numFmt numFmtId="170" formatCode="[h]&quot; h &quot;mm"/>
  </numFmts>
  <fonts count="20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Verdana Pro Cond Black"/>
      <family val="2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sz val="26"/>
      <color theme="4" tint="-0.499984740745262"/>
      <name val="Calibri"/>
      <family val="2"/>
      <scheme val="minor"/>
    </font>
    <font>
      <vertAlign val="superscript"/>
      <sz val="26"/>
      <color theme="4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4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80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gradientFill degree="45">
        <stop position="0">
          <color rgb="FFFF6600"/>
        </stop>
        <stop position="1">
          <color rgb="FFFFFF00"/>
        </stop>
      </gradientFill>
    </fill>
    <fill>
      <gradientFill degree="225">
        <stop position="0">
          <color rgb="FF7A3100"/>
        </stop>
        <stop position="1">
          <color theme="1"/>
        </stop>
      </gradient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gradientFill degree="45">
        <stop position="0">
          <color theme="3" tint="0.40000610370189521"/>
        </stop>
        <stop position="1">
          <color rgb="FF9BC2E5"/>
        </stop>
      </gradientFill>
    </fill>
    <fill>
      <patternFill patternType="solid">
        <fgColor theme="9" tint="-0.499984740745262"/>
        <bgColor indexed="64"/>
      </patternFill>
    </fill>
    <fill>
      <patternFill patternType="solid">
        <fgColor rgb="FF94B276"/>
        <bgColor indexed="64"/>
      </patternFill>
    </fill>
    <fill>
      <patternFill patternType="solid">
        <fgColor rgb="FF856A53"/>
        <bgColor indexed="64"/>
      </patternFill>
    </fill>
    <fill>
      <gradientFill degree="90">
        <stop position="0">
          <color rgb="FFFF0000"/>
        </stop>
        <stop position="1">
          <color rgb="FF00B050"/>
        </stop>
      </gradientFill>
    </fill>
    <fill>
      <patternFill patternType="solid">
        <fgColor rgb="FF00B050"/>
        <bgColor indexed="64"/>
      </patternFill>
    </fill>
    <fill>
      <patternFill patternType="darkGrid">
        <fgColor theme="0" tint="-0.34998626667073579"/>
        <bgColor theme="0"/>
      </patternFill>
    </fill>
    <fill>
      <patternFill patternType="darkGrid">
        <fgColor theme="0" tint="-0.24994659260841701"/>
        <bgColor theme="0"/>
      </patternFill>
    </fill>
    <fill>
      <patternFill patternType="darkGrid">
        <fgColor theme="0" tint="-0.24994659260841701"/>
        <bgColor rgb="FFFFFF00"/>
      </patternFill>
    </fill>
    <fill>
      <patternFill patternType="solid">
        <fgColor rgb="FFFFFF00"/>
        <bgColor auto="1"/>
      </patternFill>
    </fill>
    <fill>
      <patternFill patternType="darkGrid">
        <fgColor theme="0" tint="-0.24994659260841701"/>
        <bgColor theme="5" tint="0.59999389629810485"/>
      </patternFill>
    </fill>
    <fill>
      <patternFill patternType="solid">
        <fgColor rgb="FFFF66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darkGrid">
        <fgColor theme="0" tint="-0.24994659260841701"/>
        <bgColor theme="2" tint="-0.249977111117893"/>
      </patternFill>
    </fill>
    <fill>
      <gradientFill degree="90">
        <stop position="0">
          <color rgb="FF3E89CE"/>
        </stop>
        <stop position="1">
          <color theme="0"/>
        </stop>
      </gradientFill>
    </fill>
    <fill>
      <patternFill patternType="darkGrid">
        <fgColor theme="4"/>
        <bgColor theme="0"/>
      </patternFill>
    </fill>
    <fill>
      <patternFill patternType="darkGrid">
        <fgColor rgb="FF3E89CE"/>
        <bgColor theme="0"/>
      </patternFill>
    </fill>
    <fill>
      <patternFill patternType="solid">
        <fgColor rgb="FFE1D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rgb="FFFF6699"/>
        </stop>
        <stop position="1">
          <color theme="0"/>
        </stop>
      </gradientFill>
    </fill>
    <fill>
      <patternFill patternType="darkGrid">
        <fgColor rgb="FFFF5050"/>
        <bgColor theme="0"/>
      </patternFill>
    </fill>
    <fill>
      <patternFill patternType="solid">
        <fgColor rgb="FF99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FE4C7"/>
        <bgColor indexed="64"/>
      </patternFill>
    </fill>
    <fill>
      <patternFill patternType="solid">
        <fgColor theme="1"/>
        <bgColor indexed="64"/>
      </patternFill>
    </fill>
    <fill>
      <patternFill patternType="darkGray">
        <fgColor theme="0" tint="-0.34998626667073579"/>
        <bgColor rgb="FF00B050"/>
      </patternFill>
    </fill>
    <fill>
      <patternFill patternType="solid">
        <fgColor rgb="FF7DA6BD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5050"/>
        <bgColor indexed="64"/>
      </patternFill>
    </fill>
    <fill>
      <patternFill patternType="gray125">
        <fgColor theme="0" tint="-0.499984740745262"/>
        <bgColor rgb="FF92D050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66"/>
        <bgColor indexed="64"/>
      </patternFill>
    </fill>
    <fill>
      <gradientFill degree="270">
        <stop position="0">
          <color theme="5"/>
        </stop>
        <stop position="1">
          <color rgb="FF00B050"/>
        </stop>
      </gradientFill>
    </fill>
    <fill>
      <patternFill patternType="solid">
        <fgColor rgb="FF9999FF"/>
        <bgColor indexed="64"/>
      </patternFill>
    </fill>
    <fill>
      <patternFill patternType="lightGrid">
        <fgColor rgb="FF9999FF"/>
        <bgColor rgb="FFFFFF00"/>
      </patternFill>
    </fill>
    <fill>
      <patternFill patternType="solid">
        <fgColor rgb="FF66FF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99"/>
        <bgColor indexed="64"/>
      </patternFill>
    </fill>
    <fill>
      <gradientFill degree="270">
        <stop position="0">
          <color theme="0"/>
        </stop>
        <stop position="1">
          <color rgb="FF9999FF"/>
        </stop>
      </gradientFill>
    </fill>
    <fill>
      <patternFill patternType="solid">
        <fgColor rgb="FFC9A581"/>
        <bgColor indexed="64"/>
      </patternFill>
    </fill>
    <fill>
      <gradientFill degree="90">
        <stop position="0">
          <color rgb="FF009900"/>
        </stop>
        <stop position="1">
          <color rgb="FFFF9900"/>
        </stop>
      </gradientFill>
    </fill>
    <fill>
      <patternFill patternType="lightVertical">
        <fgColor rgb="FF996633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5D000"/>
        <bgColor indexed="64"/>
      </patternFill>
    </fill>
    <fill>
      <patternFill patternType="solid">
        <fgColor rgb="FF267392"/>
        <bgColor indexed="64"/>
      </patternFill>
    </fill>
    <fill>
      <patternFill patternType="lightVertical">
        <fgColor theme="0"/>
        <bgColor rgb="FF45AAD3"/>
      </patternFill>
    </fill>
    <fill>
      <patternFill patternType="solid">
        <fgColor rgb="FF339DC7"/>
        <bgColor indexed="64"/>
      </patternFill>
    </fill>
    <fill>
      <patternFill patternType="solid">
        <fgColor rgb="FFC6B190"/>
        <bgColor indexed="64"/>
      </patternFill>
    </fill>
    <fill>
      <gradientFill degree="90">
        <stop position="0">
          <color rgb="FFC6B190"/>
        </stop>
        <stop position="1">
          <color rgb="FF339DC7"/>
        </stop>
      </gradient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9BC2E6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451">
    <xf numFmtId="0" fontId="0" fillId="0" borderId="0" xfId="0"/>
    <xf numFmtId="0" fontId="1" fillId="3" borderId="7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0" fillId="0" borderId="0" xfId="0" applyFill="1"/>
    <xf numFmtId="165" fontId="0" fillId="0" borderId="0" xfId="0" applyNumberFormat="1" applyFill="1"/>
    <xf numFmtId="165" fontId="0" fillId="2" borderId="1" xfId="0" applyNumberFormat="1" applyFill="1" applyBorder="1" applyAlignment="1" applyProtection="1">
      <alignment horizontal="center"/>
      <protection locked="0"/>
    </xf>
    <xf numFmtId="165" fontId="4" fillId="2" borderId="1" xfId="0" applyNumberFormat="1" applyFont="1" applyFill="1" applyBorder="1" applyAlignment="1">
      <alignment horizontal="center"/>
    </xf>
    <xf numFmtId="165" fontId="0" fillId="2" borderId="8" xfId="0" applyNumberFormat="1" applyFill="1" applyBorder="1" applyAlignment="1" applyProtection="1">
      <alignment horizontal="center"/>
      <protection locked="0"/>
    </xf>
    <xf numFmtId="165" fontId="0" fillId="2" borderId="10" xfId="0" applyNumberFormat="1" applyFill="1" applyBorder="1" applyAlignment="1" applyProtection="1">
      <alignment horizontal="center"/>
      <protection locked="0"/>
    </xf>
    <xf numFmtId="165" fontId="4" fillId="2" borderId="10" xfId="0" applyNumberFormat="1" applyFont="1" applyFill="1" applyBorder="1" applyAlignment="1">
      <alignment horizontal="center"/>
    </xf>
    <xf numFmtId="165" fontId="0" fillId="2" borderId="11" xfId="0" applyNumberFormat="1" applyFill="1" applyBorder="1" applyAlignment="1" applyProtection="1">
      <alignment horizontal="center"/>
      <protection locked="0"/>
    </xf>
    <xf numFmtId="165" fontId="0" fillId="2" borderId="9" xfId="0" applyNumberFormat="1" applyFill="1" applyBorder="1" applyAlignment="1" applyProtection="1">
      <alignment horizontal="center"/>
      <protection locked="0"/>
    </xf>
    <xf numFmtId="0" fontId="1" fillId="6" borderId="1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167" fontId="2" fillId="5" borderId="19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166" fontId="0" fillId="9" borderId="16" xfId="0" applyNumberFormat="1" applyFill="1" applyBorder="1" applyAlignment="1">
      <alignment horizontal="center"/>
    </xf>
    <xf numFmtId="166" fontId="0" fillId="9" borderId="18" xfId="0" applyNumberFormat="1" applyFill="1" applyBorder="1" applyAlignment="1">
      <alignment horizontal="center"/>
    </xf>
    <xf numFmtId="166" fontId="5" fillId="12" borderId="8" xfId="0" applyNumberFormat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 wrapText="1"/>
    </xf>
    <xf numFmtId="0" fontId="1" fillId="13" borderId="8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8" xfId="0" applyFont="1" applyFill="1" applyBorder="1" applyAlignment="1">
      <alignment horizontal="center" vertical="center" wrapText="1"/>
    </xf>
    <xf numFmtId="0" fontId="1" fillId="14" borderId="7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1" fillId="16" borderId="8" xfId="0" applyFont="1" applyFill="1" applyBorder="1" applyAlignment="1">
      <alignment horizontal="center" vertical="center" wrapText="1"/>
    </xf>
    <xf numFmtId="0" fontId="1" fillId="16" borderId="7" xfId="0" applyFont="1" applyFill="1" applyBorder="1" applyAlignment="1">
      <alignment horizontal="center" vertical="center" wrapText="1"/>
    </xf>
    <xf numFmtId="166" fontId="5" fillId="14" borderId="8" xfId="0" applyNumberFormat="1" applyFont="1" applyFill="1" applyBorder="1" applyAlignment="1">
      <alignment horizontal="center" vertical="center"/>
    </xf>
    <xf numFmtId="168" fontId="0" fillId="2" borderId="16" xfId="0" applyNumberFormat="1" applyFill="1" applyBorder="1" applyProtection="1">
      <protection locked="0"/>
    </xf>
    <xf numFmtId="168" fontId="0" fillId="2" borderId="17" xfId="0" applyNumberFormat="1" applyFill="1" applyBorder="1" applyProtection="1">
      <protection locked="0"/>
    </xf>
    <xf numFmtId="1" fontId="0" fillId="2" borderId="16" xfId="0" applyNumberFormat="1" applyFill="1" applyBorder="1" applyAlignment="1" applyProtection="1">
      <alignment horizontal="center"/>
      <protection locked="0"/>
    </xf>
    <xf numFmtId="166" fontId="11" fillId="4" borderId="8" xfId="0" applyNumberFormat="1" applyFont="1" applyFill="1" applyBorder="1" applyAlignment="1">
      <alignment horizontal="center" vertical="center"/>
    </xf>
    <xf numFmtId="164" fontId="0" fillId="21" borderId="16" xfId="0" applyNumberFormat="1" applyFill="1" applyBorder="1" applyAlignment="1" applyProtection="1">
      <alignment horizontal="center"/>
    </xf>
    <xf numFmtId="0" fontId="1" fillId="22" borderId="1" xfId="0" applyFont="1" applyFill="1" applyBorder="1" applyAlignment="1">
      <alignment horizontal="center" vertical="center" wrapText="1"/>
    </xf>
    <xf numFmtId="0" fontId="1" fillId="22" borderId="8" xfId="0" applyFont="1" applyFill="1" applyBorder="1" applyAlignment="1">
      <alignment horizontal="center" vertical="center" wrapText="1"/>
    </xf>
    <xf numFmtId="0" fontId="1" fillId="22" borderId="7" xfId="0" applyFont="1" applyFill="1" applyBorder="1" applyAlignment="1">
      <alignment horizontal="center" vertical="center" wrapText="1"/>
    </xf>
    <xf numFmtId="166" fontId="5" fillId="23" borderId="8" xfId="0" applyNumberFormat="1" applyFont="1" applyFill="1" applyBorder="1" applyAlignment="1">
      <alignment horizontal="center" vertical="center"/>
    </xf>
    <xf numFmtId="0" fontId="1" fillId="29" borderId="1" xfId="0" applyFont="1" applyFill="1" applyBorder="1" applyAlignment="1">
      <alignment horizontal="center" vertical="center" wrapText="1"/>
    </xf>
    <xf numFmtId="0" fontId="1" fillId="29" borderId="8" xfId="0" applyFont="1" applyFill="1" applyBorder="1" applyAlignment="1">
      <alignment horizontal="center" vertical="center" wrapText="1"/>
    </xf>
    <xf numFmtId="0" fontId="1" fillId="29" borderId="7" xfId="0" applyFont="1" applyFill="1" applyBorder="1" applyAlignment="1">
      <alignment horizontal="center" vertical="center" wrapText="1"/>
    </xf>
    <xf numFmtId="0" fontId="1" fillId="30" borderId="1" xfId="0" applyFont="1" applyFill="1" applyBorder="1" applyAlignment="1">
      <alignment horizontal="center" vertical="center" wrapText="1"/>
    </xf>
    <xf numFmtId="0" fontId="1" fillId="30" borderId="8" xfId="0" applyFont="1" applyFill="1" applyBorder="1" applyAlignment="1">
      <alignment horizontal="center" vertical="center" wrapText="1"/>
    </xf>
    <xf numFmtId="0" fontId="1" fillId="30" borderId="7" xfId="0" applyFont="1" applyFill="1" applyBorder="1" applyAlignment="1">
      <alignment horizontal="center" vertical="center" wrapText="1"/>
    </xf>
    <xf numFmtId="166" fontId="5" fillId="31" borderId="8" xfId="0" applyNumberFormat="1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horizontal="center" vertical="center" wrapText="1"/>
    </xf>
    <xf numFmtId="0" fontId="1" fillId="34" borderId="8" xfId="0" applyFont="1" applyFill="1" applyBorder="1" applyAlignment="1">
      <alignment horizontal="center" vertical="center" wrapText="1"/>
    </xf>
    <xf numFmtId="0" fontId="1" fillId="34" borderId="7" xfId="0" applyFont="1" applyFill="1" applyBorder="1" applyAlignment="1">
      <alignment horizontal="center" vertical="center" wrapText="1"/>
    </xf>
    <xf numFmtId="0" fontId="1" fillId="35" borderId="1" xfId="0" applyFont="1" applyFill="1" applyBorder="1" applyAlignment="1">
      <alignment horizontal="center" vertical="center" wrapText="1"/>
    </xf>
    <xf numFmtId="0" fontId="1" fillId="35" borderId="8" xfId="0" applyFont="1" applyFill="1" applyBorder="1" applyAlignment="1">
      <alignment horizontal="center" vertical="center" wrapText="1"/>
    </xf>
    <xf numFmtId="0" fontId="1" fillId="35" borderId="7" xfId="0" applyFont="1" applyFill="1" applyBorder="1" applyAlignment="1">
      <alignment horizontal="center" vertical="center" wrapText="1"/>
    </xf>
    <xf numFmtId="166" fontId="5" fillId="36" borderId="8" xfId="0" applyNumberFormat="1" applyFont="1" applyFill="1" applyBorder="1" applyAlignment="1">
      <alignment horizontal="center" vertical="center"/>
    </xf>
    <xf numFmtId="166" fontId="5" fillId="36" borderId="22" xfId="0" applyNumberFormat="1" applyFont="1" applyFill="1" applyBorder="1" applyAlignment="1">
      <alignment horizontal="center" vertical="center"/>
    </xf>
    <xf numFmtId="0" fontId="0" fillId="37" borderId="0" xfId="0" applyFill="1"/>
    <xf numFmtId="165" fontId="0" fillId="37" borderId="0" xfId="0" applyNumberFormat="1" applyFill="1"/>
    <xf numFmtId="0" fontId="0" fillId="38" borderId="0" xfId="0" applyFill="1"/>
    <xf numFmtId="165" fontId="0" fillId="38" borderId="0" xfId="0" applyNumberFormat="1" applyFill="1"/>
    <xf numFmtId="165" fontId="0" fillId="38" borderId="0" xfId="0" applyNumberFormat="1" applyFill="1" applyBorder="1"/>
    <xf numFmtId="1" fontId="0" fillId="2" borderId="26" xfId="0" applyNumberFormat="1" applyFill="1" applyBorder="1" applyAlignment="1" applyProtection="1">
      <alignment horizontal="center"/>
      <protection locked="0"/>
    </xf>
    <xf numFmtId="164" fontId="0" fillId="19" borderId="27" xfId="0" applyNumberFormat="1" applyFill="1" applyBorder="1" applyAlignment="1" applyProtection="1">
      <alignment horizontal="center"/>
    </xf>
    <xf numFmtId="168" fontId="0" fillId="2" borderId="26" xfId="0" applyNumberFormat="1" applyFill="1" applyBorder="1" applyProtection="1">
      <protection locked="0"/>
    </xf>
    <xf numFmtId="168" fontId="0" fillId="2" borderId="28" xfId="0" applyNumberFormat="1" applyFill="1" applyBorder="1" applyProtection="1">
      <protection locked="0"/>
    </xf>
    <xf numFmtId="164" fontId="0" fillId="19" borderId="29" xfId="0" applyNumberFormat="1" applyFill="1" applyBorder="1" applyAlignment="1" applyProtection="1">
      <alignment horizontal="center"/>
    </xf>
    <xf numFmtId="0" fontId="3" fillId="5" borderId="0" xfId="0" applyFont="1" applyFill="1" applyBorder="1" applyAlignment="1">
      <alignment horizontal="center" vertical="center" wrapText="1"/>
    </xf>
    <xf numFmtId="166" fontId="0" fillId="3" borderId="32" xfId="0" applyNumberFormat="1" applyFill="1" applyBorder="1" applyAlignment="1">
      <alignment horizontal="center"/>
    </xf>
    <xf numFmtId="166" fontId="0" fillId="3" borderId="33" xfId="0" applyNumberFormat="1" applyFill="1" applyBorder="1" applyAlignment="1">
      <alignment horizontal="center"/>
    </xf>
    <xf numFmtId="0" fontId="0" fillId="39" borderId="0" xfId="0" applyFill="1"/>
    <xf numFmtId="165" fontId="0" fillId="39" borderId="0" xfId="0" applyNumberFormat="1" applyFill="1"/>
    <xf numFmtId="165" fontId="0" fillId="39" borderId="0" xfId="0" applyNumberFormat="1" applyFill="1" applyBorder="1"/>
    <xf numFmtId="164" fontId="0" fillId="25" borderId="27" xfId="0" applyNumberFormat="1" applyFill="1" applyBorder="1" applyAlignment="1" applyProtection="1">
      <alignment horizontal="center"/>
    </xf>
    <xf numFmtId="164" fontId="0" fillId="25" borderId="29" xfId="0" applyNumberFormat="1" applyFill="1" applyBorder="1" applyAlignment="1" applyProtection="1">
      <alignment horizontal="center"/>
    </xf>
    <xf numFmtId="166" fontId="5" fillId="12" borderId="22" xfId="0" applyNumberFormat="1" applyFont="1" applyFill="1" applyBorder="1" applyAlignment="1">
      <alignment horizontal="center" vertical="center"/>
    </xf>
    <xf numFmtId="0" fontId="3" fillId="5" borderId="36" xfId="0" applyFont="1" applyFill="1" applyBorder="1" applyAlignment="1">
      <alignment horizontal="center" vertical="center" wrapText="1"/>
    </xf>
    <xf numFmtId="167" fontId="2" fillId="5" borderId="38" xfId="0" applyNumberFormat="1" applyFont="1" applyFill="1" applyBorder="1" applyAlignment="1">
      <alignment horizontal="center" vertical="center"/>
    </xf>
    <xf numFmtId="0" fontId="0" fillId="40" borderId="0" xfId="0" applyFill="1"/>
    <xf numFmtId="165" fontId="0" fillId="40" borderId="0" xfId="0" applyNumberFormat="1" applyFill="1"/>
    <xf numFmtId="165" fontId="0" fillId="40" borderId="0" xfId="0" applyNumberFormat="1" applyFill="1" applyBorder="1"/>
    <xf numFmtId="166" fontId="5" fillId="14" borderId="22" xfId="0" applyNumberFormat="1" applyFont="1" applyFill="1" applyBorder="1" applyAlignment="1">
      <alignment horizontal="center" vertical="center"/>
    </xf>
    <xf numFmtId="164" fontId="0" fillId="18" borderId="27" xfId="0" applyNumberFormat="1" applyFill="1" applyBorder="1" applyAlignment="1" applyProtection="1">
      <alignment horizontal="center"/>
    </xf>
    <xf numFmtId="164" fontId="0" fillId="18" borderId="29" xfId="0" applyNumberFormat="1" applyFill="1" applyBorder="1" applyAlignment="1" applyProtection="1">
      <alignment horizontal="center"/>
    </xf>
    <xf numFmtId="164" fontId="0" fillId="28" borderId="27" xfId="0" applyNumberFormat="1" applyFill="1" applyBorder="1" applyAlignment="1" applyProtection="1">
      <alignment horizontal="center"/>
    </xf>
    <xf numFmtId="164" fontId="0" fillId="28" borderId="29" xfId="0" applyNumberFormat="1" applyFill="1" applyBorder="1" applyAlignment="1" applyProtection="1">
      <alignment horizontal="center"/>
    </xf>
    <xf numFmtId="166" fontId="5" fillId="31" borderId="22" xfId="0" applyNumberFormat="1" applyFont="1" applyFill="1" applyBorder="1" applyAlignment="1">
      <alignment horizontal="center" vertical="center"/>
    </xf>
    <xf numFmtId="165" fontId="0" fillId="0" borderId="37" xfId="0" applyNumberFormat="1" applyFill="1" applyBorder="1"/>
    <xf numFmtId="0" fontId="0" fillId="41" borderId="0" xfId="0" applyFill="1"/>
    <xf numFmtId="165" fontId="0" fillId="41" borderId="0" xfId="0" applyNumberFormat="1" applyFill="1"/>
    <xf numFmtId="1" fontId="0" fillId="2" borderId="40" xfId="0" applyNumberFormat="1" applyFill="1" applyBorder="1" applyAlignment="1" applyProtection="1">
      <alignment horizontal="center"/>
      <protection locked="0"/>
    </xf>
    <xf numFmtId="164" fontId="0" fillId="33" borderId="41" xfId="0" applyNumberFormat="1" applyFill="1" applyBorder="1" applyAlignment="1" applyProtection="1">
      <alignment horizontal="center"/>
    </xf>
    <xf numFmtId="168" fontId="0" fillId="2" borderId="40" xfId="0" applyNumberFormat="1" applyFill="1" applyBorder="1" applyProtection="1">
      <protection locked="0"/>
    </xf>
    <xf numFmtId="168" fontId="0" fillId="2" borderId="42" xfId="0" applyNumberFormat="1" applyFill="1" applyBorder="1" applyProtection="1">
      <protection locked="0"/>
    </xf>
    <xf numFmtId="164" fontId="0" fillId="33" borderId="43" xfId="0" applyNumberFormat="1" applyFill="1" applyBorder="1" applyAlignment="1" applyProtection="1">
      <alignment horizontal="center"/>
    </xf>
    <xf numFmtId="165" fontId="0" fillId="41" borderId="0" xfId="0" applyNumberFormat="1" applyFill="1" applyBorder="1"/>
    <xf numFmtId="0" fontId="3" fillId="5" borderId="23" xfId="0" applyFont="1" applyFill="1" applyBorder="1" applyAlignment="1">
      <alignment horizontal="center" vertical="center" wrapText="1"/>
    </xf>
    <xf numFmtId="167" fontId="2" fillId="5" borderId="12" xfId="0" applyNumberFormat="1" applyFont="1" applyFill="1" applyBorder="1" applyAlignment="1">
      <alignment horizontal="center" vertical="center"/>
    </xf>
    <xf numFmtId="1" fontId="0" fillId="0" borderId="40" xfId="0" applyNumberFormat="1" applyFill="1" applyBorder="1" applyAlignment="1" applyProtection="1">
      <alignment horizontal="center"/>
      <protection locked="0"/>
    </xf>
    <xf numFmtId="168" fontId="0" fillId="0" borderId="40" xfId="0" applyNumberFormat="1" applyFill="1" applyBorder="1" applyProtection="1">
      <protection locked="0"/>
    </xf>
    <xf numFmtId="168" fontId="0" fillId="0" borderId="42" xfId="0" applyNumberFormat="1" applyFill="1" applyBorder="1" applyProtection="1">
      <protection locked="0"/>
    </xf>
    <xf numFmtId="0" fontId="0" fillId="16" borderId="0" xfId="0" applyFill="1"/>
    <xf numFmtId="165" fontId="0" fillId="16" borderId="0" xfId="0" applyNumberFormat="1" applyFill="1"/>
    <xf numFmtId="165" fontId="0" fillId="16" borderId="0" xfId="0" applyNumberFormat="1" applyFill="1" applyBorder="1"/>
    <xf numFmtId="0" fontId="12" fillId="16" borderId="0" xfId="0" applyFont="1" applyFill="1"/>
    <xf numFmtId="164" fontId="0" fillId="42" borderId="41" xfId="0" applyNumberFormat="1" applyFill="1" applyBorder="1" applyAlignment="1" applyProtection="1">
      <alignment horizontal="center"/>
    </xf>
    <xf numFmtId="164" fontId="0" fillId="42" borderId="43" xfId="0" applyNumberFormat="1" applyFill="1" applyBorder="1" applyAlignment="1" applyProtection="1">
      <alignment horizontal="center"/>
    </xf>
    <xf numFmtId="166" fontId="5" fillId="43" borderId="8" xfId="0" applyNumberFormat="1" applyFont="1" applyFill="1" applyBorder="1" applyAlignment="1">
      <alignment horizontal="center" vertical="center"/>
    </xf>
    <xf numFmtId="166" fontId="5" fillId="43" borderId="22" xfId="0" applyNumberFormat="1" applyFont="1" applyFill="1" applyBorder="1" applyAlignment="1">
      <alignment horizontal="center" vertical="center"/>
    </xf>
    <xf numFmtId="0" fontId="1" fillId="45" borderId="1" xfId="0" applyFont="1" applyFill="1" applyBorder="1" applyAlignment="1">
      <alignment horizontal="center" vertical="center" wrapText="1"/>
    </xf>
    <xf numFmtId="0" fontId="1" fillId="45" borderId="8" xfId="0" applyFont="1" applyFill="1" applyBorder="1" applyAlignment="1">
      <alignment horizontal="center" vertical="center" wrapText="1"/>
    </xf>
    <xf numFmtId="0" fontId="1" fillId="45" borderId="7" xfId="0" applyFont="1" applyFill="1" applyBorder="1" applyAlignment="1">
      <alignment horizontal="center" vertical="center" wrapText="1"/>
    </xf>
    <xf numFmtId="0" fontId="1" fillId="48" borderId="7" xfId="0" applyFont="1" applyFill="1" applyBorder="1" applyAlignment="1">
      <alignment horizontal="center" vertical="center" wrapText="1"/>
    </xf>
    <xf numFmtId="0" fontId="1" fillId="48" borderId="1" xfId="0" applyFont="1" applyFill="1" applyBorder="1" applyAlignment="1">
      <alignment horizontal="center" vertical="center" wrapText="1"/>
    </xf>
    <xf numFmtId="0" fontId="1" fillId="48" borderId="8" xfId="0" applyFont="1" applyFill="1" applyBorder="1" applyAlignment="1">
      <alignment horizontal="center" vertical="center" wrapText="1"/>
    </xf>
    <xf numFmtId="0" fontId="0" fillId="50" borderId="0" xfId="0" applyFill="1"/>
    <xf numFmtId="165" fontId="0" fillId="50" borderId="0" xfId="0" applyNumberFormat="1" applyFill="1"/>
    <xf numFmtId="165" fontId="0" fillId="50" borderId="0" xfId="0" applyNumberFormat="1" applyFill="1" applyBorder="1"/>
    <xf numFmtId="164" fontId="0" fillId="51" borderId="41" xfId="0" applyNumberFormat="1" applyFill="1" applyBorder="1" applyAlignment="1" applyProtection="1">
      <alignment horizontal="center"/>
    </xf>
    <xf numFmtId="164" fontId="0" fillId="51" borderId="43" xfId="0" applyNumberFormat="1" applyFill="1" applyBorder="1" applyAlignment="1" applyProtection="1">
      <alignment horizontal="center"/>
    </xf>
    <xf numFmtId="0" fontId="1" fillId="52" borderId="7" xfId="0" applyFont="1" applyFill="1" applyBorder="1" applyAlignment="1">
      <alignment horizontal="center" vertical="center" wrapText="1"/>
    </xf>
    <xf numFmtId="0" fontId="1" fillId="52" borderId="1" xfId="0" applyFont="1" applyFill="1" applyBorder="1" applyAlignment="1">
      <alignment horizontal="center" vertical="center" wrapText="1"/>
    </xf>
    <xf numFmtId="0" fontId="1" fillId="52" borderId="8" xfId="0" applyFont="1" applyFill="1" applyBorder="1" applyAlignment="1">
      <alignment horizontal="center" vertical="center" wrapText="1"/>
    </xf>
    <xf numFmtId="0" fontId="1" fillId="53" borderId="1" xfId="0" applyFont="1" applyFill="1" applyBorder="1" applyAlignment="1">
      <alignment horizontal="center" vertical="center" wrapText="1"/>
    </xf>
    <xf numFmtId="0" fontId="1" fillId="53" borderId="8" xfId="0" applyFont="1" applyFill="1" applyBorder="1" applyAlignment="1">
      <alignment horizontal="center" vertical="center" wrapText="1"/>
    </xf>
    <xf numFmtId="0" fontId="1" fillId="53" borderId="7" xfId="0" applyFont="1" applyFill="1" applyBorder="1" applyAlignment="1">
      <alignment horizontal="center" vertical="center" wrapText="1"/>
    </xf>
    <xf numFmtId="166" fontId="5" fillId="54" borderId="8" xfId="0" applyNumberFormat="1" applyFont="1" applyFill="1" applyBorder="1" applyAlignment="1">
      <alignment horizontal="center" vertical="center"/>
    </xf>
    <xf numFmtId="166" fontId="5" fillId="54" borderId="22" xfId="0" applyNumberFormat="1" applyFont="1" applyFill="1" applyBorder="1" applyAlignment="1">
      <alignment horizontal="center" vertical="center"/>
    </xf>
    <xf numFmtId="0" fontId="0" fillId="56" borderId="0" xfId="0" applyFill="1"/>
    <xf numFmtId="165" fontId="0" fillId="56" borderId="0" xfId="0" applyNumberFormat="1" applyFill="1"/>
    <xf numFmtId="165" fontId="0" fillId="56" borderId="0" xfId="0" applyNumberFormat="1" applyFill="1" applyBorder="1"/>
    <xf numFmtId="164" fontId="0" fillId="58" borderId="41" xfId="0" applyNumberFormat="1" applyFill="1" applyBorder="1" applyAlignment="1" applyProtection="1">
      <alignment horizontal="center"/>
    </xf>
    <xf numFmtId="164" fontId="0" fillId="58" borderId="43" xfId="0" applyNumberFormat="1" applyFill="1" applyBorder="1" applyAlignment="1" applyProtection="1">
      <alignment horizontal="center"/>
    </xf>
    <xf numFmtId="0" fontId="1" fillId="59" borderId="7" xfId="0" applyFont="1" applyFill="1" applyBorder="1" applyAlignment="1">
      <alignment horizontal="center" vertical="center" wrapText="1"/>
    </xf>
    <xf numFmtId="0" fontId="1" fillId="59" borderId="1" xfId="0" applyFont="1" applyFill="1" applyBorder="1" applyAlignment="1">
      <alignment horizontal="center" vertical="center" wrapText="1"/>
    </xf>
    <xf numFmtId="0" fontId="1" fillId="59" borderId="8" xfId="0" applyFont="1" applyFill="1" applyBorder="1" applyAlignment="1">
      <alignment horizontal="center" vertical="center" wrapText="1"/>
    </xf>
    <xf numFmtId="0" fontId="1" fillId="60" borderId="1" xfId="0" applyFont="1" applyFill="1" applyBorder="1" applyAlignment="1">
      <alignment horizontal="center" vertical="center" wrapText="1"/>
    </xf>
    <xf numFmtId="0" fontId="1" fillId="60" borderId="8" xfId="0" applyFont="1" applyFill="1" applyBorder="1" applyAlignment="1">
      <alignment horizontal="center" vertical="center" wrapText="1"/>
    </xf>
    <xf numFmtId="0" fontId="1" fillId="60" borderId="7" xfId="0" applyFont="1" applyFill="1" applyBorder="1" applyAlignment="1">
      <alignment horizontal="center" vertical="center" wrapText="1"/>
    </xf>
    <xf numFmtId="166" fontId="5" fillId="61" borderId="8" xfId="0" applyNumberFormat="1" applyFont="1" applyFill="1" applyBorder="1" applyAlignment="1">
      <alignment horizontal="center" vertical="center"/>
    </xf>
    <xf numFmtId="166" fontId="5" fillId="61" borderId="22" xfId="0" applyNumberFormat="1" applyFont="1" applyFill="1" applyBorder="1" applyAlignment="1">
      <alignment horizontal="center" vertical="center"/>
    </xf>
    <xf numFmtId="0" fontId="0" fillId="62" borderId="0" xfId="0" applyFill="1"/>
    <xf numFmtId="165" fontId="0" fillId="62" borderId="0" xfId="0" applyNumberFormat="1" applyFill="1"/>
    <xf numFmtId="165" fontId="0" fillId="62" borderId="0" xfId="0" applyNumberFormat="1" applyFill="1" applyBorder="1"/>
    <xf numFmtId="164" fontId="0" fillId="63" borderId="41" xfId="0" applyNumberFormat="1" applyFill="1" applyBorder="1" applyAlignment="1" applyProtection="1">
      <alignment horizontal="center"/>
    </xf>
    <xf numFmtId="164" fontId="0" fillId="63" borderId="43" xfId="0" applyNumberFormat="1" applyFill="1" applyBorder="1" applyAlignment="1" applyProtection="1">
      <alignment horizontal="center"/>
    </xf>
    <xf numFmtId="0" fontId="1" fillId="64" borderId="7" xfId="0" applyFont="1" applyFill="1" applyBorder="1" applyAlignment="1">
      <alignment horizontal="center" vertical="center" wrapText="1"/>
    </xf>
    <xf numFmtId="0" fontId="1" fillId="64" borderId="1" xfId="0" applyFont="1" applyFill="1" applyBorder="1" applyAlignment="1">
      <alignment horizontal="center" vertical="center" wrapText="1"/>
    </xf>
    <xf numFmtId="0" fontId="1" fillId="64" borderId="8" xfId="0" applyFont="1" applyFill="1" applyBorder="1" applyAlignment="1">
      <alignment horizontal="center" vertical="center" wrapText="1"/>
    </xf>
    <xf numFmtId="0" fontId="1" fillId="44" borderId="1" xfId="0" applyFont="1" applyFill="1" applyBorder="1" applyAlignment="1">
      <alignment horizontal="center" vertical="center" wrapText="1"/>
    </xf>
    <xf numFmtId="0" fontId="1" fillId="44" borderId="8" xfId="0" applyFont="1" applyFill="1" applyBorder="1" applyAlignment="1">
      <alignment horizontal="center" vertical="center" wrapText="1"/>
    </xf>
    <xf numFmtId="0" fontId="1" fillId="44" borderId="7" xfId="0" applyFont="1" applyFill="1" applyBorder="1" applyAlignment="1">
      <alignment horizontal="center" vertical="center" wrapText="1"/>
    </xf>
    <xf numFmtId="166" fontId="5" fillId="65" borderId="8" xfId="0" applyNumberFormat="1" applyFont="1" applyFill="1" applyBorder="1" applyAlignment="1">
      <alignment horizontal="center" vertical="center"/>
    </xf>
    <xf numFmtId="166" fontId="5" fillId="65" borderId="22" xfId="0" applyNumberFormat="1" applyFont="1" applyFill="1" applyBorder="1" applyAlignment="1">
      <alignment horizontal="center" vertical="center"/>
    </xf>
    <xf numFmtId="0" fontId="14" fillId="6" borderId="51" xfId="0" applyFont="1" applyFill="1" applyBorder="1" applyAlignment="1">
      <alignment horizontal="center" vertical="top"/>
    </xf>
    <xf numFmtId="0" fontId="14" fillId="6" borderId="54" xfId="0" applyFont="1" applyFill="1" applyBorder="1" applyAlignment="1">
      <alignment horizontal="center" vertical="top"/>
    </xf>
    <xf numFmtId="0" fontId="0" fillId="30" borderId="0" xfId="0" applyFill="1"/>
    <xf numFmtId="165" fontId="0" fillId="30" borderId="0" xfId="0" applyNumberFormat="1" applyFill="1"/>
    <xf numFmtId="0" fontId="0" fillId="2" borderId="0" xfId="0" applyFill="1"/>
    <xf numFmtId="0" fontId="7" fillId="68" borderId="47" xfId="0" applyFont="1" applyFill="1" applyBorder="1" applyAlignment="1">
      <alignment horizontal="center" vertical="center" textRotation="255"/>
    </xf>
    <xf numFmtId="0" fontId="7" fillId="68" borderId="48" xfId="0" applyFont="1" applyFill="1" applyBorder="1" applyAlignment="1">
      <alignment horizontal="center" vertical="center" textRotation="255"/>
    </xf>
    <xf numFmtId="0" fontId="7" fillId="68" borderId="49" xfId="0" applyFont="1" applyFill="1" applyBorder="1" applyAlignment="1">
      <alignment horizontal="center" vertical="center" textRotation="255"/>
    </xf>
    <xf numFmtId="0" fontId="14" fillId="60" borderId="40" xfId="0" applyFont="1" applyFill="1" applyBorder="1" applyAlignment="1">
      <alignment horizontal="center" vertical="top"/>
    </xf>
    <xf numFmtId="0" fontId="14" fillId="30" borderId="50" xfId="0" applyFont="1" applyFill="1" applyBorder="1" applyAlignment="1">
      <alignment horizontal="center" vertical="center"/>
    </xf>
    <xf numFmtId="0" fontId="14" fillId="30" borderId="51" xfId="0" applyFont="1" applyFill="1" applyBorder="1" applyAlignment="1">
      <alignment horizontal="center" vertical="top"/>
    </xf>
    <xf numFmtId="0" fontId="14" fillId="60" borderId="41" xfId="0" applyFont="1" applyFill="1" applyBorder="1" applyAlignment="1">
      <alignment horizontal="center" vertical="top"/>
    </xf>
    <xf numFmtId="0" fontId="14" fillId="30" borderId="53" xfId="0" applyFont="1" applyFill="1" applyBorder="1" applyAlignment="1">
      <alignment horizontal="center" vertical="top"/>
    </xf>
    <xf numFmtId="0" fontId="14" fillId="60" borderId="42" xfId="0" applyFont="1" applyFill="1" applyBorder="1" applyAlignment="1">
      <alignment horizontal="center" vertical="top"/>
    </xf>
    <xf numFmtId="0" fontId="14" fillId="30" borderId="54" xfId="0" applyFont="1" applyFill="1" applyBorder="1" applyAlignment="1">
      <alignment horizontal="center" vertical="top"/>
    </xf>
    <xf numFmtId="0" fontId="14" fillId="60" borderId="43" xfId="0" applyFont="1" applyFill="1" applyBorder="1" applyAlignment="1">
      <alignment horizontal="center" vertical="top"/>
    </xf>
    <xf numFmtId="0" fontId="14" fillId="30" borderId="56" xfId="0" applyFont="1" applyFill="1" applyBorder="1" applyAlignment="1">
      <alignment horizontal="center" vertical="top"/>
    </xf>
    <xf numFmtId="0" fontId="14" fillId="30" borderId="56" xfId="0" applyFont="1" applyFill="1" applyBorder="1" applyAlignment="1">
      <alignment horizontal="center" vertical="center"/>
    </xf>
    <xf numFmtId="0" fontId="14" fillId="30" borderId="51" xfId="0" applyFont="1" applyFill="1" applyBorder="1" applyAlignment="1">
      <alignment horizontal="center"/>
    </xf>
    <xf numFmtId="0" fontId="14" fillId="60" borderId="9" xfId="0" applyFont="1" applyFill="1" applyBorder="1" applyAlignment="1">
      <alignment horizontal="center" vertical="top"/>
    </xf>
    <xf numFmtId="1" fontId="0" fillId="2" borderId="28" xfId="0" applyNumberFormat="1" applyFill="1" applyBorder="1" applyAlignment="1" applyProtection="1">
      <alignment horizontal="center"/>
      <protection locked="0"/>
    </xf>
    <xf numFmtId="170" fontId="11" fillId="4" borderId="8" xfId="0" applyNumberFormat="1" applyFont="1" applyFill="1" applyBorder="1" applyAlignment="1">
      <alignment horizontal="center" vertical="center"/>
    </xf>
    <xf numFmtId="166" fontId="0" fillId="6" borderId="32" xfId="0" applyNumberFormat="1" applyFill="1" applyBorder="1" applyAlignment="1">
      <alignment horizontal="center"/>
    </xf>
    <xf numFmtId="166" fontId="0" fillId="6" borderId="33" xfId="0" applyNumberFormat="1" applyFill="1" applyBorder="1" applyAlignment="1">
      <alignment horizontal="center"/>
    </xf>
    <xf numFmtId="165" fontId="0" fillId="2" borderId="52" xfId="0" applyNumberFormat="1" applyFill="1" applyBorder="1" applyAlignment="1" applyProtection="1">
      <alignment horizontal="center"/>
      <protection locked="0"/>
    </xf>
    <xf numFmtId="165" fontId="0" fillId="2" borderId="51" xfId="0" applyNumberFormat="1" applyFill="1" applyBorder="1" applyAlignment="1" applyProtection="1">
      <alignment horizontal="center"/>
      <protection locked="0"/>
    </xf>
    <xf numFmtId="165" fontId="0" fillId="2" borderId="57" xfId="0" applyNumberFormat="1" applyFill="1" applyBorder="1" applyAlignment="1" applyProtection="1">
      <alignment horizontal="center"/>
      <protection locked="0"/>
    </xf>
    <xf numFmtId="165" fontId="0" fillId="2" borderId="54" xfId="0" applyNumberFormat="1" applyFill="1" applyBorder="1" applyAlignment="1" applyProtection="1">
      <alignment horizontal="center"/>
      <protection locked="0"/>
    </xf>
    <xf numFmtId="166" fontId="0" fillId="22" borderId="32" xfId="0" applyNumberFormat="1" applyFont="1" applyFill="1" applyBorder="1" applyAlignment="1">
      <alignment horizontal="center" vertical="center" wrapText="1"/>
    </xf>
    <xf numFmtId="166" fontId="0" fillId="13" borderId="32" xfId="0" applyNumberFormat="1" applyFont="1" applyFill="1" applyBorder="1" applyAlignment="1">
      <alignment horizontal="center" vertical="center" wrapText="1"/>
    </xf>
    <xf numFmtId="166" fontId="0" fillId="14" borderId="16" xfId="0" applyNumberFormat="1" applyFill="1" applyBorder="1" applyAlignment="1">
      <alignment horizontal="center"/>
    </xf>
    <xf numFmtId="166" fontId="0" fillId="14" borderId="18" xfId="0" applyNumberFormat="1" applyFill="1" applyBorder="1" applyAlignment="1">
      <alignment horizontal="center"/>
    </xf>
    <xf numFmtId="166" fontId="0" fillId="13" borderId="33" xfId="0" applyNumberFormat="1" applyFont="1" applyFill="1" applyBorder="1" applyAlignment="1">
      <alignment horizontal="center" vertical="center" wrapText="1"/>
    </xf>
    <xf numFmtId="166" fontId="0" fillId="16" borderId="32" xfId="0" applyNumberFormat="1" applyFont="1" applyFill="1" applyBorder="1" applyAlignment="1">
      <alignment horizontal="center" vertical="center" wrapText="1"/>
    </xf>
    <xf numFmtId="166" fontId="0" fillId="16" borderId="33" xfId="0" applyNumberFormat="1" applyFont="1" applyFill="1" applyBorder="1" applyAlignment="1">
      <alignment horizontal="center" vertical="center" wrapText="1"/>
    </xf>
    <xf numFmtId="166" fontId="0" fillId="16" borderId="16" xfId="0" applyNumberFormat="1" applyFill="1" applyBorder="1" applyAlignment="1">
      <alignment horizontal="center"/>
    </xf>
    <xf numFmtId="166" fontId="0" fillId="16" borderId="18" xfId="0" applyNumberFormat="1" applyFill="1" applyBorder="1" applyAlignment="1">
      <alignment horizontal="center"/>
    </xf>
    <xf numFmtId="166" fontId="0" fillId="29" borderId="32" xfId="0" applyNumberFormat="1" applyFont="1" applyFill="1" applyBorder="1" applyAlignment="1">
      <alignment horizontal="center" vertical="center" wrapText="1"/>
    </xf>
    <xf numFmtId="166" fontId="0" fillId="29" borderId="33" xfId="0" applyNumberFormat="1" applyFont="1" applyFill="1" applyBorder="1" applyAlignment="1">
      <alignment horizontal="center" vertical="center" wrapText="1"/>
    </xf>
    <xf numFmtId="166" fontId="0" fillId="69" borderId="16" xfId="0" applyNumberFormat="1" applyFill="1" applyBorder="1" applyAlignment="1">
      <alignment horizontal="center"/>
    </xf>
    <xf numFmtId="166" fontId="0" fillId="69" borderId="18" xfId="0" applyNumberFormat="1" applyFill="1" applyBorder="1" applyAlignment="1">
      <alignment horizontal="center"/>
    </xf>
    <xf numFmtId="166" fontId="0" fillId="35" borderId="32" xfId="0" applyNumberFormat="1" applyFont="1" applyFill="1" applyBorder="1" applyAlignment="1">
      <alignment horizontal="center" vertical="center" wrapText="1"/>
    </xf>
    <xf numFmtId="166" fontId="0" fillId="35" borderId="33" xfId="0" applyNumberFormat="1" applyFont="1" applyFill="1" applyBorder="1" applyAlignment="1">
      <alignment horizontal="center" vertical="center" wrapText="1"/>
    </xf>
    <xf numFmtId="166" fontId="0" fillId="34" borderId="16" xfId="0" applyNumberFormat="1" applyFill="1" applyBorder="1" applyAlignment="1">
      <alignment horizontal="center"/>
    </xf>
    <xf numFmtId="166" fontId="0" fillId="34" borderId="18" xfId="0" applyNumberFormat="1" applyFill="1" applyBorder="1" applyAlignment="1">
      <alignment horizontal="center"/>
    </xf>
    <xf numFmtId="166" fontId="0" fillId="47" borderId="32" xfId="0" applyNumberFormat="1" applyFont="1" applyFill="1" applyBorder="1" applyAlignment="1">
      <alignment horizontal="center" vertical="center" wrapText="1"/>
    </xf>
    <xf numFmtId="166" fontId="0" fillId="47" borderId="33" xfId="0" applyNumberFormat="1" applyFont="1" applyFill="1" applyBorder="1" applyAlignment="1">
      <alignment horizontal="center" vertical="center" wrapText="1"/>
    </xf>
    <xf numFmtId="166" fontId="0" fillId="46" borderId="16" xfId="0" applyNumberFormat="1" applyFill="1" applyBorder="1" applyAlignment="1">
      <alignment horizontal="center"/>
    </xf>
    <xf numFmtId="166" fontId="0" fillId="46" borderId="18" xfId="0" applyNumberFormat="1" applyFill="1" applyBorder="1" applyAlignment="1">
      <alignment horizontal="center"/>
    </xf>
    <xf numFmtId="166" fontId="0" fillId="52" borderId="32" xfId="0" applyNumberFormat="1" applyFont="1" applyFill="1" applyBorder="1" applyAlignment="1">
      <alignment horizontal="center" vertical="center" wrapText="1"/>
    </xf>
    <xf numFmtId="166" fontId="0" fillId="52" borderId="33" xfId="0" applyNumberFormat="1" applyFont="1" applyFill="1" applyBorder="1" applyAlignment="1">
      <alignment horizontal="center" vertical="center" wrapText="1"/>
    </xf>
    <xf numFmtId="166" fontId="0" fillId="53" borderId="16" xfId="0" applyNumberFormat="1" applyFill="1" applyBorder="1" applyAlignment="1">
      <alignment horizontal="center"/>
    </xf>
    <xf numFmtId="166" fontId="0" fillId="53" borderId="18" xfId="0" applyNumberFormat="1" applyFill="1" applyBorder="1" applyAlignment="1">
      <alignment horizontal="center"/>
    </xf>
    <xf numFmtId="166" fontId="0" fillId="70" borderId="32" xfId="0" applyNumberFormat="1" applyFont="1" applyFill="1" applyBorder="1" applyAlignment="1">
      <alignment horizontal="center" vertical="center" wrapText="1"/>
    </xf>
    <xf numFmtId="166" fontId="0" fillId="70" borderId="33" xfId="0" applyNumberFormat="1" applyFont="1" applyFill="1" applyBorder="1" applyAlignment="1">
      <alignment horizontal="center" vertical="center" wrapText="1"/>
    </xf>
    <xf numFmtId="166" fontId="0" fillId="71" borderId="16" xfId="0" applyNumberFormat="1" applyFill="1" applyBorder="1" applyAlignment="1">
      <alignment horizontal="center"/>
    </xf>
    <xf numFmtId="166" fontId="0" fillId="71" borderId="18" xfId="0" applyNumberFormat="1" applyFill="1" applyBorder="1" applyAlignment="1">
      <alignment horizontal="center"/>
    </xf>
    <xf numFmtId="166" fontId="0" fillId="64" borderId="32" xfId="0" applyNumberFormat="1" applyFont="1" applyFill="1" applyBorder="1" applyAlignment="1">
      <alignment horizontal="center" vertical="center" wrapText="1"/>
    </xf>
    <xf numFmtId="166" fontId="0" fillId="64" borderId="33" xfId="0" applyNumberFormat="1" applyFont="1" applyFill="1" applyBorder="1" applyAlignment="1">
      <alignment horizontal="center" vertical="center" wrapText="1"/>
    </xf>
    <xf numFmtId="166" fontId="0" fillId="44" borderId="16" xfId="0" applyNumberFormat="1" applyFill="1" applyBorder="1" applyAlignment="1">
      <alignment horizontal="center"/>
    </xf>
    <xf numFmtId="166" fontId="0" fillId="44" borderId="18" xfId="0" applyNumberFormat="1" applyFill="1" applyBorder="1" applyAlignment="1">
      <alignment horizontal="center"/>
    </xf>
    <xf numFmtId="169" fontId="0" fillId="6" borderId="52" xfId="0" applyNumberFormat="1" applyFill="1" applyBorder="1" applyAlignment="1" applyProtection="1">
      <alignment horizontal="center" vertical="center"/>
    </xf>
    <xf numFmtId="167" fontId="0" fillId="4" borderId="53" xfId="0" applyNumberFormat="1" applyFill="1" applyBorder="1" applyAlignment="1" applyProtection="1">
      <alignment horizontal="center" vertical="center"/>
    </xf>
    <xf numFmtId="0" fontId="0" fillId="30" borderId="0" xfId="0" applyFill="1" applyProtection="1"/>
    <xf numFmtId="0" fontId="0" fillId="2" borderId="0" xfId="0" applyFill="1" applyProtection="1"/>
    <xf numFmtId="0" fontId="0" fillId="30" borderId="0" xfId="0" applyFill="1" applyAlignment="1">
      <alignment horizontal="center"/>
    </xf>
    <xf numFmtId="0" fontId="18" fillId="30" borderId="0" xfId="0" applyFont="1" applyFill="1" applyAlignment="1">
      <alignment horizontal="center"/>
    </xf>
    <xf numFmtId="0" fontId="18" fillId="30" borderId="55" xfId="0" applyFont="1" applyFill="1" applyBorder="1" applyAlignment="1">
      <alignment horizontal="center"/>
    </xf>
    <xf numFmtId="0" fontId="18" fillId="30" borderId="0" xfId="0" applyFont="1" applyFill="1" applyAlignment="1" applyProtection="1">
      <alignment horizontal="center" vertical="center" wrapText="1"/>
    </xf>
    <xf numFmtId="0" fontId="18" fillId="30" borderId="21" xfId="0" applyFont="1" applyFill="1" applyBorder="1" applyAlignment="1" applyProtection="1">
      <alignment horizontal="center" vertical="center" wrapText="1"/>
    </xf>
    <xf numFmtId="0" fontId="18" fillId="30" borderId="24" xfId="0" applyFont="1" applyFill="1" applyBorder="1" applyAlignment="1" applyProtection="1">
      <alignment horizontal="center" vertical="center" wrapText="1"/>
    </xf>
    <xf numFmtId="0" fontId="18" fillId="30" borderId="35" xfId="0" applyFont="1" applyFill="1" applyBorder="1" applyAlignment="1" applyProtection="1">
      <alignment horizontal="center" vertical="center" wrapText="1"/>
    </xf>
    <xf numFmtId="0" fontId="0" fillId="30" borderId="0" xfId="0" applyFill="1" applyAlignment="1">
      <alignment horizontal="center"/>
    </xf>
    <xf numFmtId="0" fontId="13" fillId="67" borderId="44" xfId="0" applyFont="1" applyFill="1" applyBorder="1" applyAlignment="1">
      <alignment horizontal="center"/>
    </xf>
    <xf numFmtId="0" fontId="13" fillId="67" borderId="45" xfId="0" applyFont="1" applyFill="1" applyBorder="1" applyAlignment="1">
      <alignment horizontal="center"/>
    </xf>
    <xf numFmtId="0" fontId="13" fillId="67" borderId="46" xfId="0" applyFont="1" applyFill="1" applyBorder="1" applyAlignment="1">
      <alignment horizontal="center"/>
    </xf>
    <xf numFmtId="0" fontId="15" fillId="30" borderId="0" xfId="0" applyFont="1" applyFill="1" applyAlignment="1">
      <alignment horizontal="center" vertical="center" wrapText="1"/>
    </xf>
    <xf numFmtId="0" fontId="6" fillId="38" borderId="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165" fontId="19" fillId="2" borderId="0" xfId="0" applyNumberFormat="1" applyFont="1" applyFill="1" applyAlignment="1" applyProtection="1">
      <alignment horizontal="center" vertical="center"/>
      <protection locked="0"/>
    </xf>
    <xf numFmtId="165" fontId="19" fillId="2" borderId="3" xfId="0" applyNumberFormat="1" applyFont="1" applyFill="1" applyBorder="1" applyAlignment="1" applyProtection="1">
      <alignment horizontal="center" vertical="center"/>
      <protection locked="0"/>
    </xf>
    <xf numFmtId="0" fontId="0" fillId="7" borderId="2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10" fillId="20" borderId="23" xfId="0" applyFont="1" applyFill="1" applyBorder="1" applyAlignment="1">
      <alignment horizontal="center" vertical="center"/>
    </xf>
    <xf numFmtId="0" fontId="10" fillId="20" borderId="12" xfId="0" applyFont="1" applyFill="1" applyBorder="1" applyAlignment="1">
      <alignment horizontal="center" vertical="center"/>
    </xf>
    <xf numFmtId="0" fontId="10" fillId="20" borderId="24" xfId="0" applyFont="1" applyFill="1" applyBorder="1" applyAlignment="1">
      <alignment horizontal="center" vertical="center"/>
    </xf>
    <xf numFmtId="0" fontId="10" fillId="20" borderId="2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6" fillId="37" borderId="2" xfId="0" applyFont="1" applyFill="1" applyBorder="1" applyAlignment="1">
      <alignment horizontal="center" vertical="center"/>
    </xf>
    <xf numFmtId="0" fontId="6" fillId="37" borderId="0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10" fillId="10" borderId="20" xfId="0" applyFont="1" applyFill="1" applyBorder="1" applyAlignment="1">
      <alignment horizontal="center" vertical="center"/>
    </xf>
    <xf numFmtId="0" fontId="1" fillId="22" borderId="5" xfId="0" applyFont="1" applyFill="1" applyBorder="1" applyAlignment="1">
      <alignment horizontal="center" vertical="center" wrapText="1"/>
    </xf>
    <xf numFmtId="0" fontId="1" fillId="22" borderId="6" xfId="0" applyFont="1" applyFill="1" applyBorder="1" applyAlignment="1">
      <alignment horizontal="center" vertical="center" wrapText="1"/>
    </xf>
    <xf numFmtId="0" fontId="1" fillId="22" borderId="4" xfId="0" applyFont="1" applyFill="1" applyBorder="1" applyAlignment="1">
      <alignment horizontal="center" vertical="center" wrapText="1"/>
    </xf>
    <xf numFmtId="0" fontId="1" fillId="22" borderId="19" xfId="0" applyFont="1" applyFill="1" applyBorder="1" applyAlignment="1">
      <alignment horizontal="center" vertical="center" wrapText="1"/>
    </xf>
    <xf numFmtId="0" fontId="1" fillId="22" borderId="21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7" fillId="23" borderId="12" xfId="0" applyFont="1" applyFill="1" applyBorder="1" applyAlignment="1">
      <alignment horizontal="center" vertical="center" wrapText="1"/>
    </xf>
    <xf numFmtId="0" fontId="7" fillId="23" borderId="13" xfId="0" applyFont="1" applyFill="1" applyBorder="1" applyAlignment="1">
      <alignment horizontal="center" vertical="center" wrapText="1"/>
    </xf>
    <xf numFmtId="0" fontId="7" fillId="12" borderId="2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0" fontId="6" fillId="39" borderId="0" xfId="0" applyFont="1" applyFill="1" applyBorder="1" applyAlignment="1">
      <alignment horizontal="center" vertical="center"/>
    </xf>
    <xf numFmtId="0" fontId="8" fillId="11" borderId="23" xfId="0" applyFont="1" applyFill="1" applyBorder="1" applyAlignment="1">
      <alignment horizontal="center" vertical="center"/>
    </xf>
    <xf numFmtId="0" fontId="8" fillId="11" borderId="39" xfId="0" applyFont="1" applyFill="1" applyBorder="1" applyAlignment="1">
      <alignment horizontal="center" vertical="center"/>
    </xf>
    <xf numFmtId="0" fontId="8" fillId="11" borderId="12" xfId="0" applyFont="1" applyFill="1" applyBorder="1" applyAlignment="1">
      <alignment horizontal="center" vertical="center"/>
    </xf>
    <xf numFmtId="0" fontId="0" fillId="11" borderId="36" xfId="0" applyFill="1" applyBorder="1" applyAlignment="1">
      <alignment horizontal="center" vertical="center"/>
    </xf>
    <xf numFmtId="0" fontId="0" fillId="11" borderId="37" xfId="0" applyFill="1" applyBorder="1" applyAlignment="1">
      <alignment horizontal="center" vertical="center"/>
    </xf>
    <xf numFmtId="0" fontId="0" fillId="11" borderId="38" xfId="0" applyFill="1" applyBorder="1" applyAlignment="1">
      <alignment horizontal="center" vertical="center"/>
    </xf>
    <xf numFmtId="0" fontId="10" fillId="24" borderId="23" xfId="0" applyFont="1" applyFill="1" applyBorder="1" applyAlignment="1">
      <alignment horizontal="center" vertical="center"/>
    </xf>
    <xf numFmtId="0" fontId="10" fillId="24" borderId="12" xfId="0" applyFont="1" applyFill="1" applyBorder="1" applyAlignment="1">
      <alignment horizontal="center" vertical="center"/>
    </xf>
    <xf numFmtId="0" fontId="10" fillId="24" borderId="24" xfId="0" applyFont="1" applyFill="1" applyBorder="1" applyAlignment="1">
      <alignment horizontal="center" vertical="center"/>
    </xf>
    <xf numFmtId="0" fontId="10" fillId="24" borderId="25" xfId="0" applyFont="1" applyFill="1" applyBorder="1" applyAlignment="1">
      <alignment horizontal="center" vertical="center"/>
    </xf>
    <xf numFmtId="0" fontId="1" fillId="13" borderId="21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horizontal="center" vertical="center" wrapText="1"/>
    </xf>
    <xf numFmtId="0" fontId="1" fillId="13" borderId="34" xfId="0" applyFont="1" applyFill="1" applyBorder="1" applyAlignment="1">
      <alignment horizontal="center" vertical="center" wrapText="1"/>
    </xf>
    <xf numFmtId="0" fontId="1" fillId="13" borderId="31" xfId="0" applyFont="1" applyFill="1" applyBorder="1" applyAlignment="1">
      <alignment horizontal="center" vertical="center" wrapText="1"/>
    </xf>
    <xf numFmtId="0" fontId="1" fillId="14" borderId="35" xfId="0" applyFont="1" applyFill="1" applyBorder="1" applyAlignment="1">
      <alignment horizontal="center" vertical="center" wrapText="1"/>
    </xf>
    <xf numFmtId="0" fontId="1" fillId="14" borderId="21" xfId="0" applyFont="1" applyFill="1" applyBorder="1" applyAlignment="1">
      <alignment horizontal="center" vertical="center" wrapText="1"/>
    </xf>
    <xf numFmtId="0" fontId="1" fillId="14" borderId="13" xfId="0" applyFont="1" applyFill="1" applyBorder="1" applyAlignment="1">
      <alignment horizontal="center" vertical="center" wrapText="1"/>
    </xf>
    <xf numFmtId="0" fontId="1" fillId="14" borderId="34" xfId="0" applyFont="1" applyFill="1" applyBorder="1" applyAlignment="1">
      <alignment horizontal="center" vertical="center" wrapText="1"/>
    </xf>
    <xf numFmtId="0" fontId="1" fillId="14" borderId="31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10" fillId="17" borderId="23" xfId="0" applyFont="1" applyFill="1" applyBorder="1" applyAlignment="1">
      <alignment horizontal="center" vertical="center"/>
    </xf>
    <xf numFmtId="0" fontId="10" fillId="17" borderId="12" xfId="0" applyFont="1" applyFill="1" applyBorder="1" applyAlignment="1">
      <alignment horizontal="center" vertical="center"/>
    </xf>
    <xf numFmtId="0" fontId="10" fillId="17" borderId="24" xfId="0" applyFont="1" applyFill="1" applyBorder="1" applyAlignment="1">
      <alignment horizontal="center" vertical="center"/>
    </xf>
    <xf numFmtId="0" fontId="10" fillId="17" borderId="25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center" vertical="center"/>
    </xf>
    <xf numFmtId="0" fontId="6" fillId="15" borderId="39" xfId="0" applyFont="1" applyFill="1" applyBorder="1" applyAlignment="1">
      <alignment horizontal="center" vertical="center"/>
    </xf>
    <xf numFmtId="0" fontId="6" fillId="15" borderId="12" xfId="0" applyFont="1" applyFill="1" applyBorder="1" applyAlignment="1">
      <alignment horizontal="center" vertical="center"/>
    </xf>
    <xf numFmtId="0" fontId="6" fillId="40" borderId="0" xfId="0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horizontal="center" vertical="center" wrapText="1"/>
    </xf>
    <xf numFmtId="0" fontId="1" fillId="16" borderId="6" xfId="0" applyFont="1" applyFill="1" applyBorder="1" applyAlignment="1">
      <alignment horizontal="center" vertical="center" wrapText="1"/>
    </xf>
    <xf numFmtId="0" fontId="1" fillId="16" borderId="4" xfId="0" applyFont="1" applyFill="1" applyBorder="1" applyAlignment="1">
      <alignment horizontal="center" vertical="center" wrapText="1"/>
    </xf>
    <xf numFmtId="0" fontId="1" fillId="16" borderId="34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7" fillId="14" borderId="12" xfId="0" applyFont="1" applyFill="1" applyBorder="1" applyAlignment="1">
      <alignment horizontal="center" vertical="center" wrapText="1"/>
    </xf>
    <xf numFmtId="0" fontId="7" fillId="14" borderId="13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10" fillId="26" borderId="23" xfId="0" applyFont="1" applyFill="1" applyBorder="1" applyAlignment="1">
      <alignment horizontal="center" vertical="center"/>
    </xf>
    <xf numFmtId="0" fontId="10" fillId="26" borderId="39" xfId="0" applyFont="1" applyFill="1" applyBorder="1" applyAlignment="1">
      <alignment horizontal="center" vertical="center"/>
    </xf>
    <xf numFmtId="0" fontId="10" fillId="26" borderId="12" xfId="0" applyFont="1" applyFill="1" applyBorder="1" applyAlignment="1">
      <alignment horizontal="center" vertical="center"/>
    </xf>
    <xf numFmtId="0" fontId="6" fillId="26" borderId="36" xfId="0" applyFont="1" applyFill="1" applyBorder="1" applyAlignment="1">
      <alignment horizontal="center" vertical="center"/>
    </xf>
    <xf numFmtId="0" fontId="6" fillId="26" borderId="37" xfId="0" applyFont="1" applyFill="1" applyBorder="1" applyAlignment="1">
      <alignment horizontal="center" vertical="center"/>
    </xf>
    <xf numFmtId="0" fontId="6" fillId="26" borderId="38" xfId="0" applyFont="1" applyFill="1" applyBorder="1" applyAlignment="1">
      <alignment horizontal="center" vertical="center"/>
    </xf>
    <xf numFmtId="0" fontId="10" fillId="27" borderId="23" xfId="0" applyFont="1" applyFill="1" applyBorder="1" applyAlignment="1">
      <alignment horizontal="center" vertical="center"/>
    </xf>
    <xf numFmtId="0" fontId="10" fillId="27" borderId="12" xfId="0" applyFont="1" applyFill="1" applyBorder="1" applyAlignment="1">
      <alignment horizontal="center" vertical="center"/>
    </xf>
    <xf numFmtId="0" fontId="10" fillId="27" borderId="24" xfId="0" applyFont="1" applyFill="1" applyBorder="1" applyAlignment="1">
      <alignment horizontal="center" vertical="center"/>
    </xf>
    <xf numFmtId="0" fontId="10" fillId="27" borderId="25" xfId="0" applyFont="1" applyFill="1" applyBorder="1" applyAlignment="1">
      <alignment horizontal="center" vertical="center"/>
    </xf>
    <xf numFmtId="0" fontId="1" fillId="29" borderId="5" xfId="0" applyFont="1" applyFill="1" applyBorder="1" applyAlignment="1">
      <alignment horizontal="center" vertical="center" wrapText="1"/>
    </xf>
    <xf numFmtId="0" fontId="1" fillId="29" borderId="6" xfId="0" applyFont="1" applyFill="1" applyBorder="1" applyAlignment="1">
      <alignment horizontal="center" vertical="center" wrapText="1"/>
    </xf>
    <xf numFmtId="0" fontId="1" fillId="29" borderId="4" xfId="0" applyFont="1" applyFill="1" applyBorder="1" applyAlignment="1">
      <alignment horizontal="center" vertical="center" wrapText="1"/>
    </xf>
    <xf numFmtId="0" fontId="1" fillId="29" borderId="34" xfId="0" applyFont="1" applyFill="1" applyBorder="1" applyAlignment="1">
      <alignment horizontal="center" vertical="center" wrapText="1"/>
    </xf>
    <xf numFmtId="0" fontId="1" fillId="29" borderId="31" xfId="0" applyFont="1" applyFill="1" applyBorder="1" applyAlignment="1">
      <alignment horizontal="center" vertical="center" wrapText="1"/>
    </xf>
    <xf numFmtId="0" fontId="1" fillId="30" borderId="5" xfId="0" applyFont="1" applyFill="1" applyBorder="1" applyAlignment="1">
      <alignment horizontal="center" vertical="center" wrapText="1"/>
    </xf>
    <xf numFmtId="0" fontId="1" fillId="30" borderId="6" xfId="0" applyFont="1" applyFill="1" applyBorder="1" applyAlignment="1">
      <alignment horizontal="center" vertical="center" wrapText="1"/>
    </xf>
    <xf numFmtId="0" fontId="1" fillId="30" borderId="4" xfId="0" applyFont="1" applyFill="1" applyBorder="1" applyAlignment="1">
      <alignment horizontal="center" vertical="center" wrapText="1"/>
    </xf>
    <xf numFmtId="0" fontId="1" fillId="69" borderId="34" xfId="0" applyFont="1" applyFill="1" applyBorder="1" applyAlignment="1">
      <alignment horizontal="center" vertical="center" wrapText="1"/>
    </xf>
    <xf numFmtId="0" fontId="1" fillId="69" borderId="31" xfId="0" applyFont="1" applyFill="1" applyBorder="1" applyAlignment="1">
      <alignment horizontal="center" vertical="center" wrapText="1"/>
    </xf>
    <xf numFmtId="0" fontId="9" fillId="31" borderId="12" xfId="0" applyFont="1" applyFill="1" applyBorder="1" applyAlignment="1">
      <alignment horizontal="center" vertical="center" wrapText="1"/>
    </xf>
    <xf numFmtId="0" fontId="9" fillId="31" borderId="13" xfId="0" applyFont="1" applyFill="1" applyBorder="1" applyAlignment="1">
      <alignment horizontal="center" vertical="center" wrapText="1"/>
    </xf>
    <xf numFmtId="0" fontId="6" fillId="41" borderId="0" xfId="0" applyFont="1" applyFill="1" applyBorder="1" applyAlignment="1">
      <alignment horizontal="center" vertical="center"/>
    </xf>
    <xf numFmtId="0" fontId="10" fillId="32" borderId="4" xfId="0" applyFont="1" applyFill="1" applyBorder="1" applyAlignment="1">
      <alignment horizontal="center" vertical="center"/>
    </xf>
    <xf numFmtId="0" fontId="10" fillId="32" borderId="5" xfId="0" applyFont="1" applyFill="1" applyBorder="1" applyAlignment="1">
      <alignment horizontal="center" vertical="center"/>
    </xf>
    <xf numFmtId="0" fontId="10" fillId="32" borderId="6" xfId="0" applyFont="1" applyFill="1" applyBorder="1" applyAlignment="1">
      <alignment horizontal="center" vertical="center"/>
    </xf>
    <xf numFmtId="0" fontId="6" fillId="32" borderId="36" xfId="0" applyFont="1" applyFill="1" applyBorder="1" applyAlignment="1">
      <alignment horizontal="center" vertical="center"/>
    </xf>
    <xf numFmtId="0" fontId="6" fillId="32" borderId="37" xfId="0" applyFont="1" applyFill="1" applyBorder="1" applyAlignment="1">
      <alignment horizontal="center" vertical="center"/>
    </xf>
    <xf numFmtId="0" fontId="6" fillId="32" borderId="38" xfId="0" applyFont="1" applyFill="1" applyBorder="1" applyAlignment="1">
      <alignment horizontal="center" vertical="center"/>
    </xf>
    <xf numFmtId="0" fontId="10" fillId="33" borderId="24" xfId="0" applyFont="1" applyFill="1" applyBorder="1" applyAlignment="1">
      <alignment horizontal="center" vertical="center"/>
    </xf>
    <xf numFmtId="0" fontId="10" fillId="33" borderId="25" xfId="0" applyFont="1" applyFill="1" applyBorder="1" applyAlignment="1">
      <alignment horizontal="center" vertical="center"/>
    </xf>
    <xf numFmtId="0" fontId="10" fillId="33" borderId="35" xfId="0" applyFont="1" applyFill="1" applyBorder="1" applyAlignment="1">
      <alignment horizontal="center" vertical="center"/>
    </xf>
    <xf numFmtId="0" fontId="10" fillId="33" borderId="13" xfId="0" applyFont="1" applyFill="1" applyBorder="1" applyAlignment="1">
      <alignment horizontal="center" vertical="center"/>
    </xf>
    <xf numFmtId="0" fontId="1" fillId="35" borderId="35" xfId="0" applyFont="1" applyFill="1" applyBorder="1" applyAlignment="1">
      <alignment horizontal="center" vertical="center" wrapText="1"/>
    </xf>
    <xf numFmtId="0" fontId="1" fillId="35" borderId="21" xfId="0" applyFont="1" applyFill="1" applyBorder="1" applyAlignment="1">
      <alignment horizontal="center" vertical="center" wrapText="1"/>
    </xf>
    <xf numFmtId="0" fontId="1" fillId="35" borderId="13" xfId="0" applyFont="1" applyFill="1" applyBorder="1" applyAlignment="1">
      <alignment horizontal="center" vertical="center" wrapText="1"/>
    </xf>
    <xf numFmtId="0" fontId="1" fillId="35" borderId="34" xfId="0" applyFont="1" applyFill="1" applyBorder="1" applyAlignment="1">
      <alignment horizontal="center" vertical="center" wrapText="1"/>
    </xf>
    <xf numFmtId="0" fontId="1" fillId="35" borderId="31" xfId="0" applyFont="1" applyFill="1" applyBorder="1" applyAlignment="1">
      <alignment horizontal="center" vertical="center" wrapText="1"/>
    </xf>
    <xf numFmtId="0" fontId="1" fillId="34" borderId="21" xfId="0" applyFont="1" applyFill="1" applyBorder="1" applyAlignment="1">
      <alignment horizontal="center" vertical="center" wrapText="1"/>
    </xf>
    <xf numFmtId="0" fontId="1" fillId="34" borderId="13" xfId="0" applyFont="1" applyFill="1" applyBorder="1" applyAlignment="1">
      <alignment horizontal="center" vertical="center" wrapText="1"/>
    </xf>
    <xf numFmtId="0" fontId="1" fillId="34" borderId="35" xfId="0" applyFont="1" applyFill="1" applyBorder="1" applyAlignment="1">
      <alignment horizontal="center" vertical="center" wrapText="1"/>
    </xf>
    <xf numFmtId="0" fontId="1" fillId="34" borderId="34" xfId="0" applyFont="1" applyFill="1" applyBorder="1" applyAlignment="1">
      <alignment horizontal="center" vertical="center" wrapText="1"/>
    </xf>
    <xf numFmtId="0" fontId="1" fillId="34" borderId="31" xfId="0" applyFont="1" applyFill="1" applyBorder="1" applyAlignment="1">
      <alignment horizontal="center" vertical="center" wrapText="1"/>
    </xf>
    <xf numFmtId="0" fontId="9" fillId="36" borderId="25" xfId="0" applyFont="1" applyFill="1" applyBorder="1" applyAlignment="1">
      <alignment horizontal="center" vertical="center" wrapText="1"/>
    </xf>
    <xf numFmtId="0" fontId="9" fillId="36" borderId="13" xfId="0" applyFont="1" applyFill="1" applyBorder="1" applyAlignment="1">
      <alignment horizontal="center" vertical="center" wrapText="1"/>
    </xf>
    <xf numFmtId="0" fontId="6" fillId="16" borderId="0" xfId="0" applyFont="1" applyFill="1" applyBorder="1" applyAlignment="1">
      <alignment horizontal="center" vertical="center"/>
    </xf>
    <xf numFmtId="0" fontId="10" fillId="49" borderId="4" xfId="0" applyFont="1" applyFill="1" applyBorder="1" applyAlignment="1">
      <alignment horizontal="center" vertical="center"/>
    </xf>
    <xf numFmtId="0" fontId="10" fillId="49" borderId="5" xfId="0" applyFont="1" applyFill="1" applyBorder="1" applyAlignment="1">
      <alignment horizontal="center" vertical="center"/>
    </xf>
    <xf numFmtId="0" fontId="10" fillId="49" borderId="6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0" fontId="10" fillId="42" borderId="23" xfId="0" applyFont="1" applyFill="1" applyBorder="1" applyAlignment="1">
      <alignment horizontal="center" vertical="center"/>
    </xf>
    <xf numFmtId="0" fontId="10" fillId="42" borderId="12" xfId="0" applyFont="1" applyFill="1" applyBorder="1" applyAlignment="1">
      <alignment horizontal="center" vertical="center"/>
    </xf>
    <xf numFmtId="0" fontId="10" fillId="42" borderId="35" xfId="0" applyFont="1" applyFill="1" applyBorder="1" applyAlignment="1">
      <alignment horizontal="center" vertical="center"/>
    </xf>
    <xf numFmtId="0" fontId="10" fillId="42" borderId="13" xfId="0" applyFont="1" applyFill="1" applyBorder="1" applyAlignment="1">
      <alignment horizontal="center" vertical="center"/>
    </xf>
    <xf numFmtId="0" fontId="1" fillId="48" borderId="35" xfId="0" applyFont="1" applyFill="1" applyBorder="1" applyAlignment="1">
      <alignment horizontal="center" vertical="center" wrapText="1"/>
    </xf>
    <xf numFmtId="0" fontId="1" fillId="48" borderId="21" xfId="0" applyFont="1" applyFill="1" applyBorder="1" applyAlignment="1">
      <alignment horizontal="center" vertical="center" wrapText="1"/>
    </xf>
    <xf numFmtId="0" fontId="1" fillId="48" borderId="13" xfId="0" applyFont="1" applyFill="1" applyBorder="1" applyAlignment="1">
      <alignment horizontal="center" vertical="center" wrapText="1"/>
    </xf>
    <xf numFmtId="0" fontId="1" fillId="47" borderId="34" xfId="0" applyFont="1" applyFill="1" applyBorder="1" applyAlignment="1">
      <alignment horizontal="center" vertical="center" wrapText="1"/>
    </xf>
    <xf numFmtId="0" fontId="1" fillId="47" borderId="31" xfId="0" applyFont="1" applyFill="1" applyBorder="1" applyAlignment="1">
      <alignment horizontal="center" vertical="center" wrapText="1"/>
    </xf>
    <xf numFmtId="0" fontId="1" fillId="45" borderId="21" xfId="0" applyFont="1" applyFill="1" applyBorder="1" applyAlignment="1">
      <alignment horizontal="center" vertical="center" wrapText="1"/>
    </xf>
    <xf numFmtId="0" fontId="1" fillId="45" borderId="13" xfId="0" applyFont="1" applyFill="1" applyBorder="1" applyAlignment="1">
      <alignment horizontal="center" vertical="center" wrapText="1"/>
    </xf>
    <xf numFmtId="0" fontId="1" fillId="45" borderId="35" xfId="0" applyFont="1" applyFill="1" applyBorder="1" applyAlignment="1">
      <alignment horizontal="center" vertical="center" wrapText="1"/>
    </xf>
    <xf numFmtId="0" fontId="1" fillId="46" borderId="34" xfId="0" applyFont="1" applyFill="1" applyBorder="1" applyAlignment="1">
      <alignment horizontal="center" vertical="center" wrapText="1"/>
    </xf>
    <xf numFmtId="0" fontId="1" fillId="46" borderId="31" xfId="0" applyFont="1" applyFill="1" applyBorder="1" applyAlignment="1">
      <alignment horizontal="center" vertical="center" wrapText="1"/>
    </xf>
    <xf numFmtId="0" fontId="9" fillId="43" borderId="25" xfId="0" applyFont="1" applyFill="1" applyBorder="1" applyAlignment="1">
      <alignment horizontal="center" vertical="center" wrapText="1"/>
    </xf>
    <xf numFmtId="0" fontId="9" fillId="43" borderId="13" xfId="0" applyFont="1" applyFill="1" applyBorder="1" applyAlignment="1">
      <alignment horizontal="center" vertical="center" wrapText="1"/>
    </xf>
    <xf numFmtId="0" fontId="6" fillId="50" borderId="0" xfId="0" applyFont="1" applyFill="1" applyBorder="1" applyAlignment="1">
      <alignment horizontal="center" vertical="center"/>
    </xf>
    <xf numFmtId="0" fontId="10" fillId="55" borderId="4" xfId="0" applyFont="1" applyFill="1" applyBorder="1" applyAlignment="1">
      <alignment horizontal="center" vertical="center"/>
    </xf>
    <xf numFmtId="0" fontId="10" fillId="55" borderId="5" xfId="0" applyFont="1" applyFill="1" applyBorder="1" applyAlignment="1">
      <alignment horizontal="center" vertical="center"/>
    </xf>
    <xf numFmtId="0" fontId="10" fillId="55" borderId="6" xfId="0" applyFont="1" applyFill="1" applyBorder="1" applyAlignment="1">
      <alignment horizontal="center" vertical="center"/>
    </xf>
    <xf numFmtId="0" fontId="6" fillId="50" borderId="36" xfId="0" applyFont="1" applyFill="1" applyBorder="1" applyAlignment="1">
      <alignment horizontal="center" vertical="center"/>
    </xf>
    <xf numFmtId="0" fontId="6" fillId="50" borderId="37" xfId="0" applyFont="1" applyFill="1" applyBorder="1" applyAlignment="1">
      <alignment horizontal="center" vertical="center"/>
    </xf>
    <xf numFmtId="0" fontId="6" fillId="50" borderId="38" xfId="0" applyFont="1" applyFill="1" applyBorder="1" applyAlignment="1">
      <alignment horizontal="center" vertical="center"/>
    </xf>
    <xf numFmtId="0" fontId="10" fillId="51" borderId="23" xfId="0" applyFont="1" applyFill="1" applyBorder="1" applyAlignment="1">
      <alignment horizontal="center" vertical="center"/>
    </xf>
    <xf numFmtId="0" fontId="10" fillId="51" borderId="12" xfId="0" applyFont="1" applyFill="1" applyBorder="1" applyAlignment="1">
      <alignment horizontal="center" vertical="center"/>
    </xf>
    <xf numFmtId="0" fontId="10" fillId="51" borderId="35" xfId="0" applyFont="1" applyFill="1" applyBorder="1" applyAlignment="1">
      <alignment horizontal="center" vertical="center"/>
    </xf>
    <xf numFmtId="0" fontId="10" fillId="51" borderId="13" xfId="0" applyFont="1" applyFill="1" applyBorder="1" applyAlignment="1">
      <alignment horizontal="center" vertical="center"/>
    </xf>
    <xf numFmtId="0" fontId="1" fillId="52" borderId="35" xfId="0" applyFont="1" applyFill="1" applyBorder="1" applyAlignment="1">
      <alignment horizontal="center" vertical="center" wrapText="1"/>
    </xf>
    <xf numFmtId="0" fontId="1" fillId="52" borderId="21" xfId="0" applyFont="1" applyFill="1" applyBorder="1" applyAlignment="1">
      <alignment horizontal="center" vertical="center" wrapText="1"/>
    </xf>
    <xf numFmtId="0" fontId="1" fillId="52" borderId="13" xfId="0" applyFont="1" applyFill="1" applyBorder="1" applyAlignment="1">
      <alignment horizontal="center" vertical="center" wrapText="1"/>
    </xf>
    <xf numFmtId="0" fontId="1" fillId="52" borderId="34" xfId="0" applyFont="1" applyFill="1" applyBorder="1" applyAlignment="1">
      <alignment horizontal="center" vertical="center" wrapText="1"/>
    </xf>
    <xf numFmtId="0" fontId="1" fillId="52" borderId="31" xfId="0" applyFont="1" applyFill="1" applyBorder="1" applyAlignment="1">
      <alignment horizontal="center" vertical="center" wrapText="1"/>
    </xf>
    <xf numFmtId="0" fontId="1" fillId="53" borderId="21" xfId="0" applyFont="1" applyFill="1" applyBorder="1" applyAlignment="1">
      <alignment horizontal="center" vertical="center" wrapText="1"/>
    </xf>
    <xf numFmtId="0" fontId="1" fillId="53" borderId="13" xfId="0" applyFont="1" applyFill="1" applyBorder="1" applyAlignment="1">
      <alignment horizontal="center" vertical="center" wrapText="1"/>
    </xf>
    <xf numFmtId="0" fontId="1" fillId="53" borderId="35" xfId="0" applyFont="1" applyFill="1" applyBorder="1" applyAlignment="1">
      <alignment horizontal="center" vertical="center" wrapText="1"/>
    </xf>
    <xf numFmtId="0" fontId="1" fillId="53" borderId="34" xfId="0" applyFont="1" applyFill="1" applyBorder="1" applyAlignment="1">
      <alignment horizontal="center" vertical="center" wrapText="1"/>
    </xf>
    <xf numFmtId="0" fontId="1" fillId="53" borderId="31" xfId="0" applyFont="1" applyFill="1" applyBorder="1" applyAlignment="1">
      <alignment horizontal="center" vertical="center" wrapText="1"/>
    </xf>
    <xf numFmtId="0" fontId="9" fillId="54" borderId="25" xfId="0" applyFont="1" applyFill="1" applyBorder="1" applyAlignment="1">
      <alignment horizontal="center" vertical="center" wrapText="1"/>
    </xf>
    <xf numFmtId="0" fontId="9" fillId="54" borderId="13" xfId="0" applyFont="1" applyFill="1" applyBorder="1" applyAlignment="1">
      <alignment horizontal="center" vertical="center" wrapText="1"/>
    </xf>
    <xf numFmtId="0" fontId="6" fillId="56" borderId="0" xfId="0" applyFont="1" applyFill="1" applyBorder="1" applyAlignment="1">
      <alignment horizontal="center" vertical="center"/>
    </xf>
    <xf numFmtId="0" fontId="10" fillId="57" borderId="4" xfId="0" applyFont="1" applyFill="1" applyBorder="1" applyAlignment="1">
      <alignment horizontal="center" vertical="center"/>
    </xf>
    <xf numFmtId="0" fontId="10" fillId="57" borderId="5" xfId="0" applyFont="1" applyFill="1" applyBorder="1" applyAlignment="1">
      <alignment horizontal="center" vertical="center"/>
    </xf>
    <xf numFmtId="0" fontId="10" fillId="57" borderId="6" xfId="0" applyFont="1" applyFill="1" applyBorder="1" applyAlignment="1">
      <alignment horizontal="center" vertical="center"/>
    </xf>
    <xf numFmtId="0" fontId="6" fillId="56" borderId="36" xfId="0" applyFont="1" applyFill="1" applyBorder="1" applyAlignment="1">
      <alignment horizontal="center" vertical="center"/>
    </xf>
    <xf numFmtId="0" fontId="6" fillId="56" borderId="37" xfId="0" applyFont="1" applyFill="1" applyBorder="1" applyAlignment="1">
      <alignment horizontal="center" vertical="center"/>
    </xf>
    <xf numFmtId="0" fontId="6" fillId="56" borderId="38" xfId="0" applyFont="1" applyFill="1" applyBorder="1" applyAlignment="1">
      <alignment horizontal="center" vertical="center"/>
    </xf>
    <xf numFmtId="0" fontId="10" fillId="58" borderId="23" xfId="0" applyFont="1" applyFill="1" applyBorder="1" applyAlignment="1">
      <alignment horizontal="center" vertical="center"/>
    </xf>
    <xf numFmtId="0" fontId="10" fillId="58" borderId="12" xfId="0" applyFont="1" applyFill="1" applyBorder="1" applyAlignment="1">
      <alignment horizontal="center" vertical="center"/>
    </xf>
    <xf numFmtId="0" fontId="10" fillId="58" borderId="35" xfId="0" applyFont="1" applyFill="1" applyBorder="1" applyAlignment="1">
      <alignment horizontal="center" vertical="center"/>
    </xf>
    <xf numFmtId="0" fontId="10" fillId="58" borderId="13" xfId="0" applyFont="1" applyFill="1" applyBorder="1" applyAlignment="1">
      <alignment horizontal="center" vertical="center"/>
    </xf>
    <xf numFmtId="0" fontId="1" fillId="59" borderId="35" xfId="0" applyFont="1" applyFill="1" applyBorder="1" applyAlignment="1">
      <alignment horizontal="center" vertical="center" wrapText="1"/>
    </xf>
    <xf numFmtId="0" fontId="1" fillId="59" borderId="21" xfId="0" applyFont="1" applyFill="1" applyBorder="1" applyAlignment="1">
      <alignment horizontal="center" vertical="center" wrapText="1"/>
    </xf>
    <xf numFmtId="0" fontId="1" fillId="59" borderId="13" xfId="0" applyFont="1" applyFill="1" applyBorder="1" applyAlignment="1">
      <alignment horizontal="center" vertical="center" wrapText="1"/>
    </xf>
    <xf numFmtId="0" fontId="1" fillId="70" borderId="34" xfId="0" applyFont="1" applyFill="1" applyBorder="1" applyAlignment="1">
      <alignment horizontal="center" vertical="center" wrapText="1"/>
    </xf>
    <xf numFmtId="0" fontId="1" fillId="70" borderId="31" xfId="0" applyFont="1" applyFill="1" applyBorder="1" applyAlignment="1">
      <alignment horizontal="center" vertical="center" wrapText="1"/>
    </xf>
    <xf numFmtId="0" fontId="1" fillId="60" borderId="21" xfId="0" applyFont="1" applyFill="1" applyBorder="1" applyAlignment="1">
      <alignment horizontal="center" vertical="center" wrapText="1"/>
    </xf>
    <xf numFmtId="0" fontId="1" fillId="60" borderId="13" xfId="0" applyFont="1" applyFill="1" applyBorder="1" applyAlignment="1">
      <alignment horizontal="center" vertical="center" wrapText="1"/>
    </xf>
    <xf numFmtId="0" fontId="1" fillId="60" borderId="35" xfId="0" applyFont="1" applyFill="1" applyBorder="1" applyAlignment="1">
      <alignment horizontal="center" vertical="center" wrapText="1"/>
    </xf>
    <xf numFmtId="0" fontId="1" fillId="71" borderId="34" xfId="0" applyFont="1" applyFill="1" applyBorder="1" applyAlignment="1">
      <alignment horizontal="center" vertical="center" wrapText="1"/>
    </xf>
    <xf numFmtId="0" fontId="1" fillId="71" borderId="31" xfId="0" applyFont="1" applyFill="1" applyBorder="1" applyAlignment="1">
      <alignment horizontal="center" vertical="center" wrapText="1"/>
    </xf>
    <xf numFmtId="0" fontId="9" fillId="61" borderId="25" xfId="0" applyFont="1" applyFill="1" applyBorder="1" applyAlignment="1">
      <alignment horizontal="center" vertical="center" wrapText="1"/>
    </xf>
    <xf numFmtId="0" fontId="9" fillId="61" borderId="13" xfId="0" applyFont="1" applyFill="1" applyBorder="1" applyAlignment="1">
      <alignment horizontal="center" vertical="center" wrapText="1"/>
    </xf>
    <xf numFmtId="0" fontId="6" fillId="62" borderId="0" xfId="0" applyFont="1" applyFill="1" applyBorder="1" applyAlignment="1">
      <alignment horizontal="center" vertical="center"/>
    </xf>
    <xf numFmtId="0" fontId="10" fillId="66" borderId="4" xfId="0" applyFont="1" applyFill="1" applyBorder="1" applyAlignment="1">
      <alignment horizontal="center" vertical="center"/>
    </xf>
    <xf numFmtId="0" fontId="10" fillId="66" borderId="5" xfId="0" applyFont="1" applyFill="1" applyBorder="1" applyAlignment="1">
      <alignment horizontal="center" vertical="center"/>
    </xf>
    <xf numFmtId="0" fontId="10" fillId="66" borderId="6" xfId="0" applyFont="1" applyFill="1" applyBorder="1" applyAlignment="1">
      <alignment horizontal="center" vertical="center"/>
    </xf>
    <xf numFmtId="0" fontId="6" fillId="62" borderId="36" xfId="0" applyFont="1" applyFill="1" applyBorder="1" applyAlignment="1">
      <alignment horizontal="center" vertical="center"/>
    </xf>
    <xf numFmtId="0" fontId="6" fillId="62" borderId="37" xfId="0" applyFont="1" applyFill="1" applyBorder="1" applyAlignment="1">
      <alignment horizontal="center" vertical="center"/>
    </xf>
    <xf numFmtId="0" fontId="6" fillId="62" borderId="38" xfId="0" applyFont="1" applyFill="1" applyBorder="1" applyAlignment="1">
      <alignment horizontal="center" vertical="center"/>
    </xf>
    <xf numFmtId="0" fontId="10" fillId="63" borderId="23" xfId="0" applyFont="1" applyFill="1" applyBorder="1" applyAlignment="1">
      <alignment horizontal="center" vertical="center"/>
    </xf>
    <xf numFmtId="0" fontId="10" fillId="63" borderId="12" xfId="0" applyFont="1" applyFill="1" applyBorder="1" applyAlignment="1">
      <alignment horizontal="center" vertical="center"/>
    </xf>
    <xf numFmtId="0" fontId="10" fillId="63" borderId="35" xfId="0" applyFont="1" applyFill="1" applyBorder="1" applyAlignment="1">
      <alignment horizontal="center" vertical="center"/>
    </xf>
    <xf numFmtId="0" fontId="10" fillId="63" borderId="13" xfId="0" applyFont="1" applyFill="1" applyBorder="1" applyAlignment="1">
      <alignment horizontal="center" vertical="center"/>
    </xf>
    <xf numFmtId="0" fontId="1" fillId="64" borderId="35" xfId="0" applyFont="1" applyFill="1" applyBorder="1" applyAlignment="1">
      <alignment horizontal="center" vertical="center" wrapText="1"/>
    </xf>
    <xf numFmtId="0" fontId="1" fillId="64" borderId="21" xfId="0" applyFont="1" applyFill="1" applyBorder="1" applyAlignment="1">
      <alignment horizontal="center" vertical="center" wrapText="1"/>
    </xf>
    <xf numFmtId="0" fontId="1" fillId="64" borderId="13" xfId="0" applyFont="1" applyFill="1" applyBorder="1" applyAlignment="1">
      <alignment horizontal="center" vertical="center" wrapText="1"/>
    </xf>
    <xf numFmtId="0" fontId="1" fillId="64" borderId="34" xfId="0" applyFont="1" applyFill="1" applyBorder="1" applyAlignment="1">
      <alignment horizontal="center" vertical="center" wrapText="1"/>
    </xf>
    <xf numFmtId="0" fontId="1" fillId="64" borderId="31" xfId="0" applyFont="1" applyFill="1" applyBorder="1" applyAlignment="1">
      <alignment horizontal="center" vertical="center" wrapText="1"/>
    </xf>
    <xf numFmtId="0" fontId="1" fillId="44" borderId="21" xfId="0" applyFont="1" applyFill="1" applyBorder="1" applyAlignment="1">
      <alignment horizontal="center" vertical="center" wrapText="1"/>
    </xf>
    <xf numFmtId="0" fontId="1" fillId="44" borderId="13" xfId="0" applyFont="1" applyFill="1" applyBorder="1" applyAlignment="1">
      <alignment horizontal="center" vertical="center" wrapText="1"/>
    </xf>
    <xf numFmtId="0" fontId="1" fillId="44" borderId="35" xfId="0" applyFont="1" applyFill="1" applyBorder="1" applyAlignment="1">
      <alignment horizontal="center" vertical="center" wrapText="1"/>
    </xf>
    <xf numFmtId="0" fontId="1" fillId="44" borderId="34" xfId="0" applyFont="1" applyFill="1" applyBorder="1" applyAlignment="1">
      <alignment horizontal="center" vertical="center" wrapText="1"/>
    </xf>
    <xf numFmtId="0" fontId="1" fillId="44" borderId="31" xfId="0" applyFont="1" applyFill="1" applyBorder="1" applyAlignment="1">
      <alignment horizontal="center" vertical="center" wrapText="1"/>
    </xf>
    <xf numFmtId="0" fontId="9" fillId="65" borderId="25" xfId="0" applyFont="1" applyFill="1" applyBorder="1" applyAlignment="1">
      <alignment horizontal="center" vertical="center" wrapText="1"/>
    </xf>
    <xf numFmtId="0" fontId="9" fillId="65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9DC7"/>
      <color rgb="FFFFC000"/>
      <color rgb="FF9BC2E6"/>
      <color rgb="FF548235"/>
      <color rgb="FFFF99FF"/>
      <color rgb="FFFF9900"/>
      <color rgb="FF66FFCC"/>
      <color rgb="FFFFFF66"/>
      <color rgb="FF99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jpg"/><Relationship Id="rId4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jpe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jp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jp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652668</xdr:colOff>
      <xdr:row>1</xdr:row>
      <xdr:rowOff>373711</xdr:rowOff>
    </xdr:from>
    <xdr:to>
      <xdr:col>19</xdr:col>
      <xdr:colOff>549965</xdr:colOff>
      <xdr:row>1</xdr:row>
      <xdr:rowOff>1152939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077CEB4-E471-4E83-B0A2-BEBFA77D89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028" y="556591"/>
          <a:ext cx="849797" cy="7792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15239</xdr:colOff>
      <xdr:row>1</xdr:row>
      <xdr:rowOff>15240</xdr:rowOff>
    </xdr:from>
    <xdr:to>
      <xdr:col>20</xdr:col>
      <xdr:colOff>1245870</xdr:colOff>
      <xdr:row>1</xdr:row>
      <xdr:rowOff>1036320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805057-7015-4053-987E-B927AD85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479" y="129540"/>
          <a:ext cx="9319261" cy="102108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52405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0285DF4-41B4-4150-BDB3-1CFE6EA69AC5}"/>
            </a:ext>
          </a:extLst>
        </xdr:cNvPr>
        <xdr:cNvSpPr/>
      </xdr:nvSpPr>
      <xdr:spPr>
        <a:xfrm>
          <a:off x="2628900" y="121920"/>
          <a:ext cx="7429500" cy="52405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800" b="1" cap="none" spc="0">
              <a:ln w="3175">
                <a:solidFill>
                  <a:schemeClr val="tx1"/>
                </a:solidFill>
                <a:prstDash val="solid"/>
              </a:ln>
              <a:solidFill>
                <a:srgbClr val="009900"/>
              </a:solidFill>
              <a:effectLst/>
              <a:latin typeface="Century Schoolbook" panose="02040604050505020304" pitchFamily="18" charset="0"/>
            </a:rPr>
            <a:t>Mai - Calcul</a:t>
          </a:r>
          <a:r>
            <a:rPr lang="fr-FR" sz="2800" b="1" cap="none" spc="0" baseline="0">
              <a:ln w="3175">
                <a:solidFill>
                  <a:schemeClr val="tx1"/>
                </a:solidFill>
                <a:prstDash val="solid"/>
              </a:ln>
              <a:solidFill>
                <a:srgbClr val="009900"/>
              </a:solidFill>
              <a:effectLst/>
              <a:latin typeface="Century Schoolbook" panose="02040604050505020304" pitchFamily="18" charset="0"/>
            </a:rPr>
            <a:t> des heures de stage</a:t>
          </a:r>
          <a:endParaRPr lang="fr-FR" sz="2800" b="1" cap="none" spc="0">
            <a:ln w="3175">
              <a:solidFill>
                <a:schemeClr val="tx1"/>
              </a:solidFill>
              <a:prstDash val="solid"/>
            </a:ln>
            <a:solidFill>
              <a:srgbClr val="009900"/>
            </a:solidFill>
            <a:effectLst/>
            <a:latin typeface="Century Schoolbook" panose="02040604050505020304" pitchFamily="18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02EA0BFC-D31E-4DB0-AEA8-490F61FCB7B6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8276E1D-B731-4994-AC1A-CBC2A075ED9D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rgbClr val="FF99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F3FC7F57-0D9C-400F-AE08-DED9717382CF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>
            <a:ln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3</xdr:col>
      <xdr:colOff>632460</xdr:colOff>
      <xdr:row>1</xdr:row>
      <xdr:rowOff>53340</xdr:rowOff>
    </xdr:from>
    <xdr:to>
      <xdr:col>4</xdr:col>
      <xdr:colOff>297180</xdr:colOff>
      <xdr:row>1</xdr:row>
      <xdr:rowOff>1035984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5B70B62-9FF2-4E2A-9EAE-998A50CC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167640"/>
          <a:ext cx="1203960" cy="982644"/>
        </a:xfrm>
        <a:prstGeom prst="rect">
          <a:avLst/>
        </a:prstGeom>
      </xdr:spPr>
    </xdr:pic>
    <xdr:clientData/>
  </xdr:twoCellAnchor>
  <xdr:twoCellAnchor editAs="oneCell">
    <xdr:from>
      <xdr:col>3</xdr:col>
      <xdr:colOff>44277</xdr:colOff>
      <xdr:row>15</xdr:row>
      <xdr:rowOff>78030</xdr:rowOff>
    </xdr:from>
    <xdr:to>
      <xdr:col>6</xdr:col>
      <xdr:colOff>309168</xdr:colOff>
      <xdr:row>17</xdr:row>
      <xdr:rowOff>170035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C62963-C747-499C-AFBD-7A3574AE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65453">
          <a:off x="44277" y="4802430"/>
          <a:ext cx="3358611" cy="777805"/>
        </a:xfrm>
        <a:prstGeom prst="rect">
          <a:avLst/>
        </a:prstGeom>
      </xdr:spPr>
    </xdr:pic>
    <xdr:clientData/>
  </xdr:twoCellAnchor>
  <xdr:twoCellAnchor editAs="oneCell">
    <xdr:from>
      <xdr:col>20</xdr:col>
      <xdr:colOff>243840</xdr:colOff>
      <xdr:row>15</xdr:row>
      <xdr:rowOff>213360</xdr:rowOff>
    </xdr:from>
    <xdr:to>
      <xdr:col>21</xdr:col>
      <xdr:colOff>609600</xdr:colOff>
      <xdr:row>25</xdr:row>
      <xdr:rowOff>45720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5DB3C24-3F35-4D73-82C1-8DDE53D5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852660" y="4937760"/>
          <a:ext cx="1645920" cy="24688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0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04D02616-B9CE-403A-B095-04D5E98E5268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2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F9F7961B-F519-44A9-BE04-7C367DC08B8E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4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2FCA2B0A-CE3D-4BB3-B83D-585A157A0830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5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A0B93D1-EB3A-4C44-BB7E-2EF4869EB961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6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0991D33F-3602-447F-B531-773C8F9A66E5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1</xdr:row>
      <xdr:rowOff>15241</xdr:rowOff>
    </xdr:from>
    <xdr:to>
      <xdr:col>21</xdr:col>
      <xdr:colOff>4038</xdr:colOff>
      <xdr:row>1</xdr:row>
      <xdr:rowOff>1030015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58850C0-079F-4084-98E4-9C5B51ADE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246" y="130855"/>
          <a:ext cx="9311999" cy="1014774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65659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0A9E3D3-8026-4900-ABC5-8C8E8F3F92BC}"/>
            </a:ext>
          </a:extLst>
        </xdr:cNvPr>
        <xdr:cNvSpPr/>
      </xdr:nvSpPr>
      <xdr:spPr>
        <a:xfrm>
          <a:off x="2628900" y="121920"/>
          <a:ext cx="7429500" cy="65659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4400" b="1" cap="none" spc="0">
              <a:ln w="3175">
                <a:solidFill>
                  <a:schemeClr val="tx1"/>
                </a:solidFill>
                <a:prstDash val="solid"/>
              </a:ln>
              <a:blipFill>
                <a:blip xmlns:r="http://schemas.openxmlformats.org/officeDocument/2006/relationships" r:embed="rId2"/>
                <a:tile tx="0" ty="0" sx="100000" sy="100000" flip="none" algn="tl"/>
              </a:blipFill>
              <a:effectLst/>
              <a:latin typeface="Narkisim" panose="020E0502050101010101" pitchFamily="34" charset="-79"/>
              <a:cs typeface="Narkisim" panose="020E0502050101010101" pitchFamily="34" charset="-79"/>
            </a:rPr>
            <a:t>Juin - Calcul</a:t>
          </a:r>
          <a:r>
            <a:rPr lang="fr-FR" sz="4400" b="1" cap="none" spc="0" baseline="0">
              <a:ln w="3175">
                <a:solidFill>
                  <a:schemeClr val="tx1"/>
                </a:solidFill>
                <a:prstDash val="solid"/>
              </a:ln>
              <a:blipFill>
                <a:blip xmlns:r="http://schemas.openxmlformats.org/officeDocument/2006/relationships" r:embed="rId2"/>
                <a:tile tx="0" ty="0" sx="100000" sy="100000" flip="none" algn="tl"/>
              </a:blipFill>
              <a:effectLst/>
              <a:latin typeface="Narkisim" panose="020E0502050101010101" pitchFamily="34" charset="-79"/>
              <a:cs typeface="Narkisim" panose="020E0502050101010101" pitchFamily="34" charset="-79"/>
            </a:rPr>
            <a:t> des heures de stage</a:t>
          </a:r>
          <a:endParaRPr lang="fr-FR" sz="4400" b="1" cap="none" spc="0">
            <a:ln w="3175">
              <a:solidFill>
                <a:schemeClr val="tx1"/>
              </a:solidFill>
              <a:prstDash val="solid"/>
            </a:ln>
            <a:blipFill>
              <a:blip xmlns:r="http://schemas.openxmlformats.org/officeDocument/2006/relationships" r:embed="rId2"/>
              <a:tile tx="0" ty="0" sx="100000" sy="100000" flip="none" algn="tl"/>
            </a:blipFill>
            <a:effectLst/>
            <a:latin typeface="Narkisim" panose="020E0502050101010101" pitchFamily="34" charset="-79"/>
            <a:cs typeface="Narkisim" panose="020E0502050101010101" pitchFamily="34" charset="-79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DBC75436-7C56-4F79-8AD3-18F407A827ED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342900</xdr:colOff>
      <xdr:row>1</xdr:row>
      <xdr:rowOff>495115</xdr:rowOff>
    </xdr:from>
    <xdr:ext cx="3566160" cy="411972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F75D267-7496-4409-8B6D-FF65BBE98FDF}"/>
            </a:ext>
          </a:extLst>
        </xdr:cNvPr>
        <xdr:cNvSpPr/>
      </xdr:nvSpPr>
      <xdr:spPr>
        <a:xfrm>
          <a:off x="1882140" y="609415"/>
          <a:ext cx="3566160" cy="41197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000" b="0" cap="none" spc="0">
              <a:ln w="0">
                <a:solidFill>
                  <a:schemeClr val="accent1">
                    <a:lumMod val="50000"/>
                  </a:schemeClr>
                </a:solidFill>
              </a:ln>
              <a:solidFill>
                <a:srgbClr val="339DC7"/>
              </a:solidFill>
              <a:effectLst>
                <a:glow rad="63500">
                  <a:schemeClr val="bg1">
                    <a:alpha val="4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Gill Sans Ultra Bold" panose="020B0A02020104020203" pitchFamily="34" charset="0"/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B0EDCBBC-D2BA-4EBD-AA96-D84A020CD9A7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>
            <a:ln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3</xdr:col>
      <xdr:colOff>301466</xdr:colOff>
      <xdr:row>13</xdr:row>
      <xdr:rowOff>137160</xdr:rowOff>
    </xdr:from>
    <xdr:to>
      <xdr:col>5</xdr:col>
      <xdr:colOff>9907</xdr:colOff>
      <xdr:row>20</xdr:row>
      <xdr:rowOff>53340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E8858E4-6EDD-4E93-A915-5BE5CD6A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97054">
          <a:off x="301466" y="4358640"/>
          <a:ext cx="1621061" cy="1859280"/>
        </a:xfrm>
        <a:prstGeom prst="rect">
          <a:avLst/>
        </a:prstGeom>
      </xdr:spPr>
    </xdr:pic>
    <xdr:clientData/>
  </xdr:twoCellAnchor>
  <xdr:twoCellAnchor editAs="oneCell">
    <xdr:from>
      <xdr:col>20</xdr:col>
      <xdr:colOff>632461</xdr:colOff>
      <xdr:row>0</xdr:row>
      <xdr:rowOff>0</xdr:rowOff>
    </xdr:from>
    <xdr:to>
      <xdr:col>23</xdr:col>
      <xdr:colOff>466367</xdr:colOff>
      <xdr:row>10</xdr:row>
      <xdr:rowOff>85276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71D78A2-0955-451A-9E05-210AB9331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1281" y="0"/>
          <a:ext cx="2683786" cy="355237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0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57048CE6-6E26-49B7-B728-E9F9AE953BBC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2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479D6177-184B-4108-AFB6-0C3C60B793D6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BA9F8F3B-58F7-4958-BD2B-9A794674EB04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4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CF692F47-141E-4CC6-9C9E-2F77450F85A5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5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3600064-59A0-46A5-9C13-23C86C13DD35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6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81F3401D-5634-4B17-9870-B92833B91978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0</xdr:row>
      <xdr:rowOff>106680</xdr:rowOff>
    </xdr:from>
    <xdr:to>
      <xdr:col>21</xdr:col>
      <xdr:colOff>7620</xdr:colOff>
      <xdr:row>1</xdr:row>
      <xdr:rowOff>1028700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6CA2652-F15F-463A-831E-7AF9B63D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106680"/>
          <a:ext cx="9349740" cy="103632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52405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4B189C4-2052-4470-BB29-1E08EC0DECA2}"/>
            </a:ext>
          </a:extLst>
        </xdr:cNvPr>
        <xdr:cNvSpPr/>
      </xdr:nvSpPr>
      <xdr:spPr>
        <a:xfrm>
          <a:off x="2628900" y="121920"/>
          <a:ext cx="7429500" cy="52405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800" b="1" cap="none" spc="0">
              <a:ln w="3175">
                <a:solidFill>
                  <a:schemeClr val="tx1"/>
                </a:solidFill>
                <a:prstDash val="solid"/>
              </a:ln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effectLst>
                <a:outerShdw blurRad="50800" dist="50800" dir="5400000" algn="ctr" rotWithShape="0">
                  <a:srgbClr val="FFFF00"/>
                </a:outerShdw>
              </a:effectLst>
              <a:latin typeface="Century Schoolbook" panose="02040604050505020304" pitchFamily="18" charset="0"/>
            </a:rPr>
            <a:t>Septembre - Calcul</a:t>
          </a:r>
          <a:r>
            <a:rPr lang="fr-FR" sz="2800" b="1" cap="none" spc="0" baseline="0">
              <a:ln w="3175">
                <a:solidFill>
                  <a:schemeClr val="tx1"/>
                </a:solidFill>
                <a:prstDash val="solid"/>
              </a:ln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effectLst>
                <a:outerShdw blurRad="50800" dist="50800" dir="5400000" algn="ctr" rotWithShape="0">
                  <a:srgbClr val="FFFF00"/>
                </a:outerShdw>
              </a:effectLst>
              <a:latin typeface="Century Schoolbook" panose="02040604050505020304" pitchFamily="18" charset="0"/>
            </a:rPr>
            <a:t> des heures de stage</a:t>
          </a:r>
          <a:endParaRPr lang="fr-FR" sz="2800" b="1" cap="none" spc="0">
            <a:ln w="3175">
              <a:solidFill>
                <a:schemeClr val="tx1"/>
              </a:solidFill>
              <a:prstDash val="solid"/>
            </a:ln>
            <a:blipFill>
              <a:blip xmlns:r="http://schemas.openxmlformats.org/officeDocument/2006/relationships" r:embed="rId1"/>
              <a:stretch>
                <a:fillRect/>
              </a:stretch>
            </a:blipFill>
            <a:effectLst>
              <a:outerShdw blurRad="50800" dist="50800" dir="5400000" algn="ctr" rotWithShape="0">
                <a:srgbClr val="FFFF00"/>
              </a:outerShdw>
            </a:effectLst>
            <a:latin typeface="Century Schoolbook" panose="02040604050505020304" pitchFamily="18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2F429B1-D3BE-45FF-8277-6A373937B3D3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5939190-C6C4-4763-9853-E9E4BA296113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5A829237-078B-48EA-B405-CCB28ED543DC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/>
        </a:p>
      </xdr:txBody>
    </xdr:sp>
    <xdr:clientData/>
  </xdr:twoCellAnchor>
  <xdr:twoCellAnchor editAs="oneCell">
    <xdr:from>
      <xdr:col>3</xdr:col>
      <xdr:colOff>205740</xdr:colOff>
      <xdr:row>1</xdr:row>
      <xdr:rowOff>91440</xdr:rowOff>
    </xdr:from>
    <xdr:to>
      <xdr:col>5</xdr:col>
      <xdr:colOff>63685</xdr:colOff>
      <xdr:row>3</xdr:row>
      <xdr:rowOff>259080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CE9233D-7C23-42C0-A748-8ED9799E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205740"/>
          <a:ext cx="1770565" cy="1615440"/>
        </a:xfrm>
        <a:prstGeom prst="rect">
          <a:avLst/>
        </a:prstGeom>
      </xdr:spPr>
    </xdr:pic>
    <xdr:clientData/>
  </xdr:twoCellAnchor>
  <xdr:twoCellAnchor editAs="oneCell">
    <xdr:from>
      <xdr:col>20</xdr:col>
      <xdr:colOff>807720</xdr:colOff>
      <xdr:row>8</xdr:row>
      <xdr:rowOff>68580</xdr:rowOff>
    </xdr:from>
    <xdr:to>
      <xdr:col>23</xdr:col>
      <xdr:colOff>251460</xdr:colOff>
      <xdr:row>18</xdr:row>
      <xdr:rowOff>193025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F9FF4DB-B3F5-4890-A480-2587FDAA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" y="3032760"/>
          <a:ext cx="2293620" cy="2821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266700</xdr:colOff>
      <xdr:row>0</xdr:row>
      <xdr:rowOff>45720</xdr:rowOff>
    </xdr:from>
    <xdr:ext cx="8808720" cy="81960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06C9DDA-A5B3-4FD5-86DB-6904D711DA9F}"/>
            </a:ext>
          </a:extLst>
        </xdr:cNvPr>
        <xdr:cNvSpPr/>
      </xdr:nvSpPr>
      <xdr:spPr>
        <a:xfrm>
          <a:off x="1805940" y="45720"/>
          <a:ext cx="8808720" cy="819609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4400" b="1" cap="none" spc="0">
              <a:ln w="3175">
                <a:solidFill>
                  <a:schemeClr val="tx1"/>
                </a:solidFill>
                <a:prstDash val="solid"/>
              </a:ln>
              <a:solidFill>
                <a:srgbClr val="FF6600"/>
              </a:solidFill>
              <a:effectLst/>
              <a:latin typeface="Chiller" panose="04020404031007020602" pitchFamily="82" charset="0"/>
            </a:rPr>
            <a:t>Octobre - Calcul</a:t>
          </a:r>
          <a:r>
            <a:rPr lang="fr-FR" sz="4400" b="1" cap="none" spc="0" baseline="0">
              <a:ln w="3175">
                <a:solidFill>
                  <a:schemeClr val="tx1"/>
                </a:solidFill>
                <a:prstDash val="solid"/>
              </a:ln>
              <a:solidFill>
                <a:srgbClr val="FF6600"/>
              </a:solidFill>
              <a:effectLst/>
              <a:latin typeface="Chiller" panose="04020404031007020602" pitchFamily="82" charset="0"/>
            </a:rPr>
            <a:t> des heures de stage</a:t>
          </a:r>
          <a:endParaRPr lang="fr-FR" sz="4400" b="1" cap="none" spc="0">
            <a:ln w="3175">
              <a:solidFill>
                <a:schemeClr val="tx1"/>
              </a:solidFill>
              <a:prstDash val="solid"/>
            </a:ln>
            <a:solidFill>
              <a:srgbClr val="FF6600"/>
            </a:solidFill>
            <a:effectLst/>
            <a:latin typeface="Chiller" panose="04020404031007020602" pitchFamily="82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D3EFC1CE-BDA4-4641-AA33-F31553D44331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CB62C96-E41C-4687-81DF-E395BDD52D3A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32F8226C-C5CC-422A-A241-E4BFF149F8EF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/>
        </a:p>
      </xdr:txBody>
    </xdr:sp>
    <xdr:clientData/>
  </xdr:twoCellAnchor>
  <xdr:twoCellAnchor editAs="oneCell">
    <xdr:from>
      <xdr:col>3</xdr:col>
      <xdr:colOff>99060</xdr:colOff>
      <xdr:row>1</xdr:row>
      <xdr:rowOff>60961</xdr:rowOff>
    </xdr:from>
    <xdr:to>
      <xdr:col>4</xdr:col>
      <xdr:colOff>182880</xdr:colOff>
      <xdr:row>5</xdr:row>
      <xdr:rowOff>159479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82A6469-4B84-42E5-99E1-00500CF20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75261"/>
          <a:ext cx="1623060" cy="2194018"/>
        </a:xfrm>
        <a:prstGeom prst="rect">
          <a:avLst/>
        </a:prstGeom>
      </xdr:spPr>
    </xdr:pic>
    <xdr:clientData/>
  </xdr:twoCellAnchor>
  <xdr:twoCellAnchor editAs="oneCell">
    <xdr:from>
      <xdr:col>21</xdr:col>
      <xdr:colOff>119744</xdr:colOff>
      <xdr:row>5</xdr:row>
      <xdr:rowOff>87086</xdr:rowOff>
    </xdr:from>
    <xdr:to>
      <xdr:col>25</xdr:col>
      <xdr:colOff>434568</xdr:colOff>
      <xdr:row>18</xdr:row>
      <xdr:rowOff>65315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60353AE-25DE-4E21-859D-F570DBE5E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2296886"/>
          <a:ext cx="3449910" cy="3429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9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70B15FBD-4F7A-4C54-8500-C82D044153F5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1</xdr:row>
      <xdr:rowOff>0</xdr:rowOff>
    </xdr:from>
    <xdr:to>
      <xdr:col>21</xdr:col>
      <xdr:colOff>7620</xdr:colOff>
      <xdr:row>2</xdr:row>
      <xdr:rowOff>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511A80D-BA20-4CBE-A7A9-4016CB56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114300"/>
          <a:ext cx="9349740" cy="1043940"/>
        </a:xfrm>
        <a:prstGeom prst="rect">
          <a:avLst/>
        </a:prstGeom>
      </xdr:spPr>
    </xdr:pic>
    <xdr:clientData/>
  </xdr:twoCellAnchor>
  <xdr:oneCellAnchor>
    <xdr:from>
      <xdr:col>5</xdr:col>
      <xdr:colOff>623514</xdr:colOff>
      <xdr:row>0</xdr:row>
      <xdr:rowOff>66261</xdr:rowOff>
    </xdr:from>
    <xdr:ext cx="7612711" cy="5681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CB3753B-4874-47E2-B866-1658D62806A9}"/>
            </a:ext>
          </a:extLst>
        </xdr:cNvPr>
        <xdr:cNvSpPr/>
      </xdr:nvSpPr>
      <xdr:spPr>
        <a:xfrm>
          <a:off x="2531827" y="66261"/>
          <a:ext cx="7612711" cy="568129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2800" b="1" cap="none" spc="0">
              <a:ln w="12700">
                <a:solidFill>
                  <a:schemeClr val="tx1"/>
                </a:solidFill>
                <a:prstDash val="solid"/>
              </a:ln>
              <a:solidFill>
                <a:srgbClr val="EFE4C7"/>
              </a:solidFill>
              <a:effectLst/>
              <a:latin typeface="Segoe Print" panose="02000600000000000000" pitchFamily="2" charset="0"/>
            </a:rPr>
            <a:t>Novembre - Calcul</a:t>
          </a:r>
          <a:r>
            <a:rPr lang="fr-FR" sz="28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rgbClr val="EFE4C7"/>
              </a:solidFill>
              <a:effectLst/>
              <a:latin typeface="Segoe Print" panose="02000600000000000000" pitchFamily="2" charset="0"/>
            </a:rPr>
            <a:t> des heures de stage</a:t>
          </a:r>
          <a:endParaRPr lang="fr-FR" sz="2800" b="1" cap="none" spc="0">
            <a:ln w="12700">
              <a:solidFill>
                <a:schemeClr val="tx1"/>
              </a:solidFill>
              <a:prstDash val="solid"/>
            </a:ln>
            <a:solidFill>
              <a:srgbClr val="EFE4C7"/>
            </a:solidFill>
            <a:effectLst/>
            <a:latin typeface="Segoe Print" panose="02000600000000000000" pitchFamily="2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C10F594-3CE5-4D9D-AFCA-4FBA6C25C81E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3AD095F-E1E9-4833-B892-CD452030AE4F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1D8EBD94-E580-409F-97B2-04AF8E54D4EA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/>
        </a:p>
      </xdr:txBody>
    </xdr:sp>
    <xdr:clientData/>
  </xdr:twoCellAnchor>
  <xdr:twoCellAnchor editAs="oneCell">
    <xdr:from>
      <xdr:col>3</xdr:col>
      <xdr:colOff>281940</xdr:colOff>
      <xdr:row>14</xdr:row>
      <xdr:rowOff>152401</xdr:rowOff>
    </xdr:from>
    <xdr:to>
      <xdr:col>5</xdr:col>
      <xdr:colOff>94443</xdr:colOff>
      <xdr:row>19</xdr:row>
      <xdr:rowOff>129541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B5E3FF0-F6B4-4D53-BCE7-61C10D48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521623">
          <a:off x="281940" y="4625341"/>
          <a:ext cx="1725123" cy="1417320"/>
        </a:xfrm>
        <a:prstGeom prst="rect">
          <a:avLst/>
        </a:prstGeom>
        <a:effectLst>
          <a:glow rad="127000">
            <a:schemeClr val="bg1"/>
          </a:glow>
        </a:effectLst>
      </xdr:spPr>
    </xdr:pic>
    <xdr:clientData/>
  </xdr:twoCellAnchor>
  <xdr:twoCellAnchor editAs="oneCell">
    <xdr:from>
      <xdr:col>20</xdr:col>
      <xdr:colOff>175260</xdr:colOff>
      <xdr:row>0</xdr:row>
      <xdr:rowOff>0</xdr:rowOff>
    </xdr:from>
    <xdr:to>
      <xdr:col>23</xdr:col>
      <xdr:colOff>459037</xdr:colOff>
      <xdr:row>5</xdr:row>
      <xdr:rowOff>159895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87C4E87-2F21-4FAD-8564-A0CCDE3D4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080" y="0"/>
          <a:ext cx="3133657" cy="23696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0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58E5763-0ADE-4BF3-B344-5F8A40BB9C41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20</xdr:col>
      <xdr:colOff>1243965</xdr:colOff>
      <xdr:row>1</xdr:row>
      <xdr:rowOff>1036320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8488FA0-B0A6-41DE-98EA-7A9C54F8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" y="114300"/>
          <a:ext cx="9342120" cy="103632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4901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579E3D8-BDCE-4E46-96B7-525B333C76FA}"/>
            </a:ext>
          </a:extLst>
        </xdr:cNvPr>
        <xdr:cNvSpPr/>
      </xdr:nvSpPr>
      <xdr:spPr>
        <a:xfrm>
          <a:off x="2628900" y="121920"/>
          <a:ext cx="7429500" cy="49019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800" b="1" cap="none" spc="0">
              <a:ln w="12700">
                <a:solidFill>
                  <a:schemeClr val="tx1"/>
                </a:solidFill>
                <a:prstDash val="solid"/>
              </a:ln>
              <a:pattFill prst="wdUpDiag">
                <a:fgClr>
                  <a:srgbClr val="FF0000"/>
                </a:fgClr>
                <a:bgClr>
                  <a:schemeClr val="bg1"/>
                </a:bgClr>
              </a:pattFill>
              <a:effectLst/>
              <a:latin typeface="Britannic Bold" panose="020B0903060703020204" pitchFamily="34" charset="0"/>
            </a:rPr>
            <a:t>Décembre - Calcul</a:t>
          </a:r>
          <a:r>
            <a:rPr lang="fr-FR" sz="2800" b="1" cap="none" spc="0" baseline="0">
              <a:ln w="12700">
                <a:solidFill>
                  <a:schemeClr val="tx1"/>
                </a:solidFill>
                <a:prstDash val="solid"/>
              </a:ln>
              <a:pattFill prst="wdUpDiag">
                <a:fgClr>
                  <a:srgbClr val="FF0000"/>
                </a:fgClr>
                <a:bgClr>
                  <a:schemeClr val="bg1"/>
                </a:bgClr>
              </a:pattFill>
              <a:effectLst/>
              <a:latin typeface="Britannic Bold" panose="020B0903060703020204" pitchFamily="34" charset="0"/>
            </a:rPr>
            <a:t> des heures de stage</a:t>
          </a:r>
          <a:endParaRPr lang="fr-FR" sz="2800" b="1" cap="none" spc="0">
            <a:ln w="12700">
              <a:solidFill>
                <a:schemeClr val="tx1"/>
              </a:solidFill>
              <a:prstDash val="solid"/>
            </a:ln>
            <a:pattFill prst="wdUpDiag">
              <a:fgClr>
                <a:srgbClr val="FF0000"/>
              </a:fgClr>
              <a:bgClr>
                <a:schemeClr val="bg1"/>
              </a:bgClr>
            </a:pattFill>
            <a:effectLst/>
            <a:latin typeface="Britannic Bold" panose="020B0903060703020204" pitchFamily="34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29A18073-2807-4AAA-9F25-AAE23C1C0FC6}"/>
            </a:ext>
          </a:extLst>
        </xdr:cNvPr>
        <xdr:cNvSpPr>
          <a:spLocks noChangeAspect="1" noChangeArrowheads="1"/>
        </xdr:cNvSpPr>
      </xdr:nvSpPr>
      <xdr:spPr bwMode="auto">
        <a:xfrm>
          <a:off x="4427220" y="5570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7A819E2-5AF4-4529-BDBD-93C7ECD290D3}"/>
            </a:ext>
          </a:extLst>
        </xdr:cNvPr>
        <xdr:cNvSpPr/>
      </xdr:nvSpPr>
      <xdr:spPr>
        <a:xfrm>
          <a:off x="262890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3175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A2E4833C-D0C2-44B0-A42E-5D75103DEC3E}"/>
            </a:ext>
          </a:extLst>
        </xdr:cNvPr>
        <xdr:cNvSpPr txBox="1"/>
      </xdr:nvSpPr>
      <xdr:spPr>
        <a:xfrm>
          <a:off x="535686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/>
        </a:p>
      </xdr:txBody>
    </xdr:sp>
    <xdr:clientData/>
  </xdr:twoCellAnchor>
  <xdr:twoCellAnchor editAs="oneCell">
    <xdr:from>
      <xdr:col>3</xdr:col>
      <xdr:colOff>807721</xdr:colOff>
      <xdr:row>16</xdr:row>
      <xdr:rowOff>137160</xdr:rowOff>
    </xdr:from>
    <xdr:to>
      <xdr:col>5</xdr:col>
      <xdr:colOff>7621</xdr:colOff>
      <xdr:row>25</xdr:row>
      <xdr:rowOff>93345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B86E650-6F56-438D-9EEC-AAC2A855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16310">
          <a:off x="807721" y="5204460"/>
          <a:ext cx="1112520" cy="22498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20</xdr:col>
      <xdr:colOff>973876</xdr:colOff>
      <xdr:row>15</xdr:row>
      <xdr:rowOff>91440</xdr:rowOff>
    </xdr:from>
    <xdr:to>
      <xdr:col>21</xdr:col>
      <xdr:colOff>693419</xdr:colOff>
      <xdr:row>18</xdr:row>
      <xdr:rowOff>139012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8627494-8D2F-44AB-BA1F-083329D9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696" y="4815840"/>
          <a:ext cx="999703" cy="9848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327661</xdr:colOff>
      <xdr:row>15</xdr:row>
      <xdr:rowOff>7620</xdr:rowOff>
    </xdr:from>
    <xdr:to>
      <xdr:col>12</xdr:col>
      <xdr:colOff>555196</xdr:colOff>
      <xdr:row>17</xdr:row>
      <xdr:rowOff>83820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FA87D93-CA98-47C8-837C-270EA406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1" y="4732020"/>
          <a:ext cx="82189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</xdr:row>
      <xdr:rowOff>167640</xdr:rowOff>
    </xdr:from>
    <xdr:to>
      <xdr:col>5</xdr:col>
      <xdr:colOff>309645</xdr:colOff>
      <xdr:row>4</xdr:row>
      <xdr:rowOff>50584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C801025-9767-4489-B941-51663E82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81940"/>
          <a:ext cx="1879365" cy="17269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20</xdr:col>
      <xdr:colOff>868680</xdr:colOff>
      <xdr:row>1</xdr:row>
      <xdr:rowOff>670559</xdr:rowOff>
    </xdr:from>
    <xdr:to>
      <xdr:col>21</xdr:col>
      <xdr:colOff>530751</xdr:colOff>
      <xdr:row>4</xdr:row>
      <xdr:rowOff>30480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33A21A1-7EC3-417F-B641-8C1E29D0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784859"/>
          <a:ext cx="942231" cy="12039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7E736A0-F05D-4F39-A0F0-691E481E586E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1</xdr:row>
      <xdr:rowOff>15240</xdr:rowOff>
    </xdr:from>
    <xdr:to>
      <xdr:col>20</xdr:col>
      <xdr:colOff>1243965</xdr:colOff>
      <xdr:row>1</xdr:row>
      <xdr:rowOff>1028700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8073E76-71F3-4D63-8931-EEF1D252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129540"/>
          <a:ext cx="9334500" cy="101346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4901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E5C4B7C-7718-43E3-A0F6-9D48E769B7E7}"/>
            </a:ext>
          </a:extLst>
        </xdr:cNvPr>
        <xdr:cNvSpPr/>
      </xdr:nvSpPr>
      <xdr:spPr>
        <a:xfrm>
          <a:off x="2628900" y="121920"/>
          <a:ext cx="7429500" cy="49019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8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accent1">
                  <a:lumMod val="40000"/>
                  <a:lumOff val="60000"/>
                </a:schemeClr>
              </a:solidFill>
              <a:effectLst/>
              <a:latin typeface="Britannic Bold" panose="020B0903060703020204" pitchFamily="34" charset="0"/>
            </a:rPr>
            <a:t>Janvier - Calcul</a:t>
          </a:r>
          <a:r>
            <a:rPr lang="fr-FR" sz="28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accent1">
                  <a:lumMod val="40000"/>
                  <a:lumOff val="60000"/>
                </a:schemeClr>
              </a:solidFill>
              <a:effectLst/>
              <a:latin typeface="Britannic Bold" panose="020B0903060703020204" pitchFamily="34" charset="0"/>
            </a:rPr>
            <a:t> des heures de stage</a:t>
          </a:r>
          <a:endParaRPr lang="fr-FR" sz="2800" b="1" cap="none" spc="0">
            <a:ln w="12700">
              <a:solidFill>
                <a:schemeClr val="tx1"/>
              </a:solidFill>
              <a:prstDash val="solid"/>
            </a:ln>
            <a:solidFill>
              <a:schemeClr val="accent1">
                <a:lumMod val="40000"/>
                <a:lumOff val="60000"/>
              </a:schemeClr>
            </a:solidFill>
            <a:effectLst/>
            <a:latin typeface="Britannic Bold" panose="020B0903060703020204" pitchFamily="34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86465688-5B9E-4F4C-BD7E-B05ADE9A0C34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F4D7E4C-E5A7-418D-B27D-5D58DEC3C7FA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0634C127-0109-41B3-A120-0226D90FD480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/>
        </a:p>
      </xdr:txBody>
    </xdr:sp>
    <xdr:clientData/>
  </xdr:twoCellAnchor>
  <xdr:twoCellAnchor editAs="oneCell">
    <xdr:from>
      <xdr:col>3</xdr:col>
      <xdr:colOff>83820</xdr:colOff>
      <xdr:row>19</xdr:row>
      <xdr:rowOff>22861</xdr:rowOff>
    </xdr:from>
    <xdr:to>
      <xdr:col>5</xdr:col>
      <xdr:colOff>845820</xdr:colOff>
      <xdr:row>25</xdr:row>
      <xdr:rowOff>105433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3EEA28C-28EF-4FB3-9404-2658061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5935981"/>
          <a:ext cx="2674620" cy="1530372"/>
        </a:xfrm>
        <a:prstGeom prst="rect">
          <a:avLst/>
        </a:prstGeom>
      </xdr:spPr>
    </xdr:pic>
    <xdr:clientData/>
  </xdr:twoCellAnchor>
  <xdr:twoCellAnchor editAs="oneCell">
    <xdr:from>
      <xdr:col>20</xdr:col>
      <xdr:colOff>670561</xdr:colOff>
      <xdr:row>0</xdr:row>
      <xdr:rowOff>0</xdr:rowOff>
    </xdr:from>
    <xdr:to>
      <xdr:col>24</xdr:col>
      <xdr:colOff>47865</xdr:colOff>
      <xdr:row>11</xdr:row>
      <xdr:rowOff>243840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C613AA1-432F-4DD0-ACBB-A6368DCF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381" y="0"/>
          <a:ext cx="3012044" cy="3962400"/>
        </a:xfrm>
        <a:prstGeom prst="rect">
          <a:avLst/>
        </a:prstGeom>
      </xdr:spPr>
    </xdr:pic>
    <xdr:clientData/>
  </xdr:twoCellAnchor>
  <xdr:twoCellAnchor editAs="oneCell">
    <xdr:from>
      <xdr:col>3</xdr:col>
      <xdr:colOff>534031</xdr:colOff>
      <xdr:row>1</xdr:row>
      <xdr:rowOff>75913</xdr:rowOff>
    </xdr:from>
    <xdr:to>
      <xdr:col>5</xdr:col>
      <xdr:colOff>207363</xdr:colOff>
      <xdr:row>3</xdr:row>
      <xdr:rowOff>341037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2449881-4BA8-4474-A936-E338FE8CA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91764">
          <a:off x="534031" y="190213"/>
          <a:ext cx="1585952" cy="1712924"/>
        </a:xfrm>
        <a:prstGeom prst="rect">
          <a:avLst/>
        </a:prstGeom>
        <a:effectLst>
          <a:glow rad="25400">
            <a:schemeClr val="bg1"/>
          </a:glow>
        </a:effec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0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25E83388-A92A-4A61-B8E8-AAD0CC05F995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1</xdr:row>
      <xdr:rowOff>15240</xdr:rowOff>
    </xdr:from>
    <xdr:to>
      <xdr:col>20</xdr:col>
      <xdr:colOff>1243965</xdr:colOff>
      <xdr:row>2</xdr:row>
      <xdr:rowOff>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7F05BA8-E233-4E73-88F9-2916431E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129540"/>
          <a:ext cx="9334500" cy="102870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52405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9AEE156-80EF-411C-AF7E-D56E092990CF}"/>
            </a:ext>
          </a:extLst>
        </xdr:cNvPr>
        <xdr:cNvSpPr/>
      </xdr:nvSpPr>
      <xdr:spPr>
        <a:xfrm>
          <a:off x="2628900" y="121920"/>
          <a:ext cx="7429500" cy="52405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800" b="1" cap="none" spc="0">
              <a:ln w="3175">
                <a:solidFill>
                  <a:schemeClr val="tx1"/>
                </a:solidFill>
                <a:prstDash val="solid"/>
              </a:ln>
              <a:solidFill>
                <a:srgbClr val="FF0000"/>
              </a:solidFill>
              <a:effectLst/>
              <a:latin typeface="Cooper Black" panose="0208090404030B020404" pitchFamily="18" charset="0"/>
            </a:rPr>
            <a:t>Février - Calcul</a:t>
          </a:r>
          <a:r>
            <a:rPr lang="fr-FR" sz="2800" b="1" cap="none" spc="0" baseline="0">
              <a:ln w="3175">
                <a:solidFill>
                  <a:schemeClr val="tx1"/>
                </a:solidFill>
                <a:prstDash val="solid"/>
              </a:ln>
              <a:solidFill>
                <a:srgbClr val="FF0000"/>
              </a:solidFill>
              <a:effectLst/>
              <a:latin typeface="Cooper Black" panose="0208090404030B020404" pitchFamily="18" charset="0"/>
            </a:rPr>
            <a:t> des heures de stage</a:t>
          </a:r>
          <a:endParaRPr lang="fr-FR" sz="2800" b="1" cap="none" spc="0">
            <a:ln w="3175">
              <a:solidFill>
                <a:schemeClr val="tx1"/>
              </a:solidFill>
              <a:prstDash val="solid"/>
            </a:ln>
            <a:solidFill>
              <a:srgbClr val="FF0000"/>
            </a:solidFill>
            <a:effectLst/>
            <a:latin typeface="Cooper Black" panose="0208090404030B020404" pitchFamily="18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68351FA3-C9F1-43D8-B502-FEC1C239668E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5864277-550A-4CA0-82C9-F50281E3FB97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A6953CAE-22B4-4A45-B6BB-953073E68BEA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>
            <a:ln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20</xdr:col>
      <xdr:colOff>1036320</xdr:colOff>
      <xdr:row>12</xdr:row>
      <xdr:rowOff>182880</xdr:rowOff>
    </xdr:from>
    <xdr:to>
      <xdr:col>22</xdr:col>
      <xdr:colOff>156974</xdr:colOff>
      <xdr:row>17</xdr:row>
      <xdr:rowOff>19815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9EFD328-3923-49F2-B677-078793F06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140" y="4152900"/>
          <a:ext cx="1185674" cy="127711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14</xdr:row>
      <xdr:rowOff>105123</xdr:rowOff>
    </xdr:from>
    <xdr:to>
      <xdr:col>4</xdr:col>
      <xdr:colOff>352046</xdr:colOff>
      <xdr:row>20</xdr:row>
      <xdr:rowOff>117350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18E1643-789D-422B-9AEC-42F9E0F6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578063"/>
          <a:ext cx="1662686" cy="1703867"/>
        </a:xfrm>
        <a:prstGeom prst="rect">
          <a:avLst/>
        </a:prstGeom>
      </xdr:spPr>
    </xdr:pic>
    <xdr:clientData/>
  </xdr:twoCellAnchor>
  <xdr:twoCellAnchor editAs="oneCell">
    <xdr:from>
      <xdr:col>3</xdr:col>
      <xdr:colOff>243840</xdr:colOff>
      <xdr:row>0</xdr:row>
      <xdr:rowOff>0</xdr:rowOff>
    </xdr:from>
    <xdr:to>
      <xdr:col>5</xdr:col>
      <xdr:colOff>106680</xdr:colOff>
      <xdr:row>5</xdr:row>
      <xdr:rowOff>32026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83D2BE4-1AE0-447C-BCFA-61383E03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0"/>
          <a:ext cx="1775460" cy="224182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0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1A4D2A07-8425-4C57-97F8-D77801CD71C1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4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89400B6A-67B3-4FA1-9FCB-032C4B18D9DA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</xdr:colOff>
      <xdr:row>1</xdr:row>
      <xdr:rowOff>15240</xdr:rowOff>
    </xdr:from>
    <xdr:to>
      <xdr:col>21</xdr:col>
      <xdr:colOff>0</xdr:colOff>
      <xdr:row>1</xdr:row>
      <xdr:rowOff>1036320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A3CF07D-B8C2-4766-B182-03B4574AC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480" y="129540"/>
          <a:ext cx="9334500" cy="102108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56303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DCB9ACF-9160-411C-8CD7-DDC5400BFC82}"/>
            </a:ext>
          </a:extLst>
        </xdr:cNvPr>
        <xdr:cNvSpPr/>
      </xdr:nvSpPr>
      <xdr:spPr>
        <a:xfrm>
          <a:off x="2628900" y="121920"/>
          <a:ext cx="7429500" cy="5630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3200" b="1" cap="none" spc="0">
              <a:ln w="12700">
                <a:solidFill>
                  <a:schemeClr val="tx1"/>
                </a:solidFill>
                <a:prstDash val="solid"/>
              </a:ln>
              <a:gradFill flip="none" rotWithShape="1">
                <a:gsLst>
                  <a:gs pos="0">
                    <a:schemeClr val="accent2">
                      <a:shade val="30000"/>
                      <a:satMod val="115000"/>
                    </a:schemeClr>
                  </a:gs>
                  <a:gs pos="50000">
                    <a:schemeClr val="accent2">
                      <a:shade val="67500"/>
                      <a:satMod val="115000"/>
                    </a:schemeClr>
                  </a:gs>
                  <a:gs pos="100000">
                    <a:schemeClr val="accent2">
                      <a:shade val="100000"/>
                      <a:satMod val="115000"/>
                    </a:schemeClr>
                  </a:gs>
                </a:gsLst>
                <a:lin ang="2700000" scaled="1"/>
                <a:tileRect/>
              </a:gradFill>
              <a:effectLst/>
              <a:latin typeface="Cooper Black" panose="0208090404030B020404" pitchFamily="18" charset="0"/>
            </a:rPr>
            <a:t>Mars - Calcul</a:t>
          </a:r>
          <a:r>
            <a:rPr lang="fr-FR" sz="3200" b="1" cap="none" spc="0" baseline="0">
              <a:ln w="12700">
                <a:solidFill>
                  <a:schemeClr val="tx1"/>
                </a:solidFill>
                <a:prstDash val="solid"/>
              </a:ln>
              <a:gradFill flip="none" rotWithShape="1">
                <a:gsLst>
                  <a:gs pos="0">
                    <a:schemeClr val="accent2">
                      <a:shade val="30000"/>
                      <a:satMod val="115000"/>
                    </a:schemeClr>
                  </a:gs>
                  <a:gs pos="50000">
                    <a:schemeClr val="accent2">
                      <a:shade val="67500"/>
                      <a:satMod val="115000"/>
                    </a:schemeClr>
                  </a:gs>
                  <a:gs pos="100000">
                    <a:schemeClr val="accent2">
                      <a:shade val="100000"/>
                      <a:satMod val="115000"/>
                    </a:schemeClr>
                  </a:gs>
                </a:gsLst>
                <a:lin ang="2700000" scaled="1"/>
                <a:tileRect/>
              </a:gradFill>
              <a:effectLst/>
              <a:latin typeface="Cooper Black" panose="0208090404030B020404" pitchFamily="18" charset="0"/>
            </a:rPr>
            <a:t> des heures de stage</a:t>
          </a:r>
          <a:endParaRPr lang="fr-FR" sz="3200" b="1" cap="none" spc="0">
            <a:ln w="12700">
              <a:solidFill>
                <a:schemeClr val="tx1"/>
              </a:solidFill>
              <a:prstDash val="solid"/>
            </a:ln>
            <a:gradFill flip="none" rotWithShape="1">
              <a:gsLst>
                <a:gs pos="0">
                  <a:schemeClr val="accent2">
                    <a:shade val="30000"/>
                    <a:satMod val="115000"/>
                  </a:schemeClr>
                </a:gs>
                <a:gs pos="50000">
                  <a:schemeClr val="accent2">
                    <a:shade val="67500"/>
                    <a:satMod val="115000"/>
                  </a:schemeClr>
                </a:gs>
                <a:gs pos="100000">
                  <a:schemeClr val="accent2">
                    <a:shade val="100000"/>
                    <a:satMod val="115000"/>
                  </a:schemeClr>
                </a:gs>
              </a:gsLst>
              <a:lin ang="2700000" scaled="1"/>
              <a:tileRect/>
            </a:gradFill>
            <a:effectLst/>
            <a:latin typeface="Cooper Black" panose="0208090404030B020404" pitchFamily="18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4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E612CA8B-1AC2-4B37-A5E0-5362CFD34707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891540</xdr:colOff>
      <xdr:row>1</xdr:row>
      <xdr:rowOff>548455</xdr:rowOff>
    </xdr:from>
    <xdr:ext cx="2773680" cy="347980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42A39C4-B892-4951-9487-7D1F317CDF0E}"/>
            </a:ext>
          </a:extLst>
        </xdr:cNvPr>
        <xdr:cNvSpPr/>
      </xdr:nvSpPr>
      <xdr:spPr>
        <a:xfrm>
          <a:off x="2804160" y="662755"/>
          <a:ext cx="2773680" cy="3479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1600" b="1" cap="none" spc="0">
              <a:ln w="12700">
                <a:solidFill>
                  <a:sysClr val="windowText" lastClr="000000"/>
                </a:solidFill>
              </a:ln>
              <a:solidFill>
                <a:srgbClr val="92D05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Gill Sans Ultra Bold" panose="020B0A02020104020203" pitchFamily="34" charset="0"/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6" name="ZoneTexte 5">
          <a:extLst>
            <a:ext uri="{FF2B5EF4-FFF2-40B4-BE49-F238E27FC236}">
              <a16:creationId xmlns:a16="http://schemas.microsoft.com/office/drawing/2014/main" id="{603B81B3-0BEB-4268-A446-0DBFF9D8895E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>
            <a:ln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20</xdr:col>
      <xdr:colOff>937260</xdr:colOff>
      <xdr:row>9</xdr:row>
      <xdr:rowOff>38100</xdr:rowOff>
    </xdr:from>
    <xdr:to>
      <xdr:col>22</xdr:col>
      <xdr:colOff>731520</xdr:colOff>
      <xdr:row>16</xdr:row>
      <xdr:rowOff>115063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9BB3D46-CB64-4980-B656-D92A7D8A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6080" y="3253740"/>
          <a:ext cx="1859280" cy="1928623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0</xdr:row>
      <xdr:rowOff>83820</xdr:rowOff>
    </xdr:from>
    <xdr:to>
      <xdr:col>5</xdr:col>
      <xdr:colOff>374909</xdr:colOff>
      <xdr:row>7</xdr:row>
      <xdr:rowOff>220980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A793F26-AD7C-4B1D-81D6-62775D83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83820"/>
          <a:ext cx="2142749" cy="2849880"/>
        </a:xfrm>
        <a:prstGeom prst="rect">
          <a:avLst/>
        </a:prstGeom>
      </xdr:spPr>
    </xdr:pic>
    <xdr:clientData/>
  </xdr:twoCellAnchor>
  <xdr:twoCellAnchor editAs="oneCell">
    <xdr:from>
      <xdr:col>3</xdr:col>
      <xdr:colOff>579120</xdr:colOff>
      <xdr:row>14</xdr:row>
      <xdr:rowOff>68580</xdr:rowOff>
    </xdr:from>
    <xdr:to>
      <xdr:col>5</xdr:col>
      <xdr:colOff>147442</xdr:colOff>
      <xdr:row>22</xdr:row>
      <xdr:rowOff>213360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77E14BC-EC94-45D6-8523-B676EF37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" y="4541520"/>
          <a:ext cx="1480942" cy="23393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1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C38F317F-6170-4750-A283-D6598F56AF1D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2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CF65A652-0BB3-419F-95F7-D9B05FB0FC27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4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DC87457F-4098-4CB9-AFAE-AD0CEA9D9E77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1</xdr:row>
      <xdr:rowOff>15240</xdr:rowOff>
    </xdr:from>
    <xdr:to>
      <xdr:col>21</xdr:col>
      <xdr:colOff>7620</xdr:colOff>
      <xdr:row>2</xdr:row>
      <xdr:rowOff>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9C08E1A-3E6A-4BF1-A916-3F3D69732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860" y="129540"/>
          <a:ext cx="9349740" cy="1028700"/>
        </a:xfrm>
        <a:prstGeom prst="rect">
          <a:avLst/>
        </a:prstGeom>
      </xdr:spPr>
    </xdr:pic>
    <xdr:clientData/>
  </xdr:twoCellAnchor>
  <xdr:oneCellAnchor>
    <xdr:from>
      <xdr:col>5</xdr:col>
      <xdr:colOff>716280</xdr:colOff>
      <xdr:row>1</xdr:row>
      <xdr:rowOff>7620</xdr:rowOff>
    </xdr:from>
    <xdr:ext cx="7429500" cy="60382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A447960-454F-401D-9E27-36535716D473}"/>
            </a:ext>
          </a:extLst>
        </xdr:cNvPr>
        <xdr:cNvSpPr/>
      </xdr:nvSpPr>
      <xdr:spPr>
        <a:xfrm>
          <a:off x="2628900" y="121920"/>
          <a:ext cx="7429500" cy="6038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3600" b="1" cap="none" spc="0">
              <a:ln w="3175">
                <a:solidFill>
                  <a:schemeClr val="tx1"/>
                </a:solidFill>
                <a:prstDash val="solid"/>
              </a:ln>
              <a:solidFill>
                <a:srgbClr val="99FF99"/>
              </a:solidFill>
              <a:effectLst/>
              <a:latin typeface="Britannic Bold" panose="020B0903060703020204" pitchFamily="34" charset="0"/>
            </a:rPr>
            <a:t>Avril - Calcul</a:t>
          </a:r>
          <a:r>
            <a:rPr lang="fr-FR" sz="3600" b="1" cap="none" spc="0" baseline="0">
              <a:ln w="3175">
                <a:solidFill>
                  <a:schemeClr val="tx1"/>
                </a:solidFill>
                <a:prstDash val="solid"/>
              </a:ln>
              <a:solidFill>
                <a:srgbClr val="99FF99"/>
              </a:solidFill>
              <a:effectLst/>
              <a:latin typeface="Britannic Bold" panose="020B0903060703020204" pitchFamily="34" charset="0"/>
            </a:rPr>
            <a:t> des heures de stage</a:t>
          </a:r>
          <a:endParaRPr lang="fr-FR" sz="3600" b="1" cap="none" spc="0">
            <a:ln w="3175">
              <a:solidFill>
                <a:schemeClr val="tx1"/>
              </a:solidFill>
              <a:prstDash val="solid"/>
            </a:ln>
            <a:solidFill>
              <a:srgbClr val="99FF99"/>
            </a:solidFill>
            <a:effectLst/>
            <a:latin typeface="Britannic Bold" panose="020B0903060703020204" pitchFamily="34" charset="0"/>
          </a:endParaRPr>
        </a:p>
      </xdr:txBody>
    </xdr:sp>
    <xdr:clientData/>
  </xdr:one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A6D9F8A8-F85C-4929-AE04-D34FD4ABC4B7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579120</xdr:colOff>
      <xdr:row>1</xdr:row>
      <xdr:rowOff>495115</xdr:rowOff>
    </xdr:from>
    <xdr:ext cx="2956560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4AE300C-55D9-42A2-A486-A0C6C92AF666}"/>
            </a:ext>
          </a:extLst>
        </xdr:cNvPr>
        <xdr:cNvSpPr/>
      </xdr:nvSpPr>
      <xdr:spPr>
        <a:xfrm>
          <a:off x="2491740" y="609415"/>
          <a:ext cx="295656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1" cap="none" spc="0">
              <a:ln w="0">
                <a:solidFill>
                  <a:schemeClr val="tx1"/>
                </a:solidFill>
              </a:ln>
              <a:solidFill>
                <a:srgbClr val="9999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Nom de l'élève:</a:t>
          </a:r>
        </a:p>
      </xdr:txBody>
    </xdr:sp>
    <xdr:clientData/>
  </xdr:oneCellAnchor>
  <xdr:twoCellAnchor>
    <xdr:from>
      <xdr:col>11</xdr:col>
      <xdr:colOff>251460</xdr:colOff>
      <xdr:row>1</xdr:row>
      <xdr:rowOff>594360</xdr:rowOff>
    </xdr:from>
    <xdr:to>
      <xdr:col>20</xdr:col>
      <xdr:colOff>60960</xdr:colOff>
      <xdr:row>1</xdr:row>
      <xdr:rowOff>883920</xdr:rowOff>
    </xdr:to>
    <xdr:sp macro="" textlink="" fLocksText="0">
      <xdr:nvSpPr>
        <xdr:cNvPr id="5" name="ZoneTexte 4">
          <a:extLst>
            <a:ext uri="{FF2B5EF4-FFF2-40B4-BE49-F238E27FC236}">
              <a16:creationId xmlns:a16="http://schemas.microsoft.com/office/drawing/2014/main" id="{ADD70C6C-58DB-40B1-9405-A5C6AC046B81}"/>
            </a:ext>
          </a:extLst>
        </xdr:cNvPr>
        <xdr:cNvSpPr txBox="1"/>
      </xdr:nvSpPr>
      <xdr:spPr>
        <a:xfrm>
          <a:off x="5219700" y="708660"/>
          <a:ext cx="4450080" cy="28956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fr-CA" sz="2000">
            <a:ln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3</xdr:col>
      <xdr:colOff>139103</xdr:colOff>
      <xdr:row>13</xdr:row>
      <xdr:rowOff>38100</xdr:rowOff>
    </xdr:from>
    <xdr:to>
      <xdr:col>4</xdr:col>
      <xdr:colOff>197760</xdr:colOff>
      <xdr:row>20</xdr:row>
      <xdr:rowOff>154146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26EDCAE-B33D-4643-84FC-0EB836F48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93612">
          <a:off x="139103" y="4259580"/>
          <a:ext cx="1597897" cy="2059146"/>
        </a:xfrm>
        <a:prstGeom prst="rect">
          <a:avLst/>
        </a:prstGeom>
      </xdr:spPr>
    </xdr:pic>
    <xdr:clientData/>
  </xdr:twoCellAnchor>
  <xdr:twoCellAnchor editAs="oneCell">
    <xdr:from>
      <xdr:col>3</xdr:col>
      <xdr:colOff>594361</xdr:colOff>
      <xdr:row>1</xdr:row>
      <xdr:rowOff>234962</xdr:rowOff>
    </xdr:from>
    <xdr:to>
      <xdr:col>4</xdr:col>
      <xdr:colOff>322859</xdr:colOff>
      <xdr:row>4</xdr:row>
      <xdr:rowOff>24605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9E9FF0E-3898-44B9-8A5D-1AB10CAA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1973">
          <a:off x="594361" y="349262"/>
          <a:ext cx="1267738" cy="1633683"/>
        </a:xfrm>
        <a:prstGeom prst="rect">
          <a:avLst/>
        </a:prstGeom>
      </xdr:spPr>
    </xdr:pic>
    <xdr:clientData/>
  </xdr:twoCellAnchor>
  <xdr:twoCellAnchor editAs="oneCell">
    <xdr:from>
      <xdr:col>20</xdr:col>
      <xdr:colOff>1051562</xdr:colOff>
      <xdr:row>1</xdr:row>
      <xdr:rowOff>327660</xdr:rowOff>
    </xdr:from>
    <xdr:to>
      <xdr:col>22</xdr:col>
      <xdr:colOff>269737</xdr:colOff>
      <xdr:row>4</xdr:row>
      <xdr:rowOff>98279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7465593-EDE2-432E-9547-17EA5ECCC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773887">
          <a:off x="10660382" y="441960"/>
          <a:ext cx="1283195" cy="1614659"/>
        </a:xfrm>
        <a:prstGeom prst="rect">
          <a:avLst/>
        </a:prstGeom>
      </xdr:spPr>
    </xdr:pic>
    <xdr:clientData/>
  </xdr:twoCellAnchor>
  <xdr:twoCellAnchor editAs="oneCell">
    <xdr:from>
      <xdr:col>20</xdr:col>
      <xdr:colOff>563880</xdr:colOff>
      <xdr:row>10</xdr:row>
      <xdr:rowOff>160020</xdr:rowOff>
    </xdr:from>
    <xdr:to>
      <xdr:col>23</xdr:col>
      <xdr:colOff>388620</xdr:colOff>
      <xdr:row>20</xdr:row>
      <xdr:rowOff>137160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29D37D-2E13-4F80-9643-9499BFE12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86131">
          <a:off x="10172700" y="3627120"/>
          <a:ext cx="2674620" cy="26746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1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D606C1EF-E385-4FD0-BCAA-DFEB8BC7975D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2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17F86EFF-9C45-498C-9F74-A04119ED798E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3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4B05002F-9E78-4BE4-BF16-6A69646587AC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20</xdr:row>
      <xdr:rowOff>53340</xdr:rowOff>
    </xdr:to>
    <xdr:sp macro="" textlink="">
      <xdr:nvSpPr>
        <xdr:cNvPr id="14" name="AutoShape 1" descr="RÃ©sultats de recherche d'images pour Â«Â image halloweenÂ Â»">
          <a:extLst>
            <a:ext uri="{FF2B5EF4-FFF2-40B4-BE49-F238E27FC236}">
              <a16:creationId xmlns:a16="http://schemas.microsoft.com/office/drawing/2014/main" id="{1050AE86-E92C-487A-A089-985D65BE6819}"/>
            </a:ext>
          </a:extLst>
        </xdr:cNvPr>
        <xdr:cNvSpPr>
          <a:spLocks noChangeAspect="1" noChangeArrowheads="1"/>
        </xdr:cNvSpPr>
      </xdr:nvSpPr>
      <xdr:spPr bwMode="auto">
        <a:xfrm>
          <a:off x="3741420" y="591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97"/>
  <sheetViews>
    <sheetView zoomScaleNormal="100" workbookViewId="0">
      <selection activeCell="D6" sqref="D6"/>
    </sheetView>
  </sheetViews>
  <sheetFormatPr baseColWidth="10" defaultColWidth="11.54296875" defaultRowHeight="14.5"/>
  <cols>
    <col min="1" max="1" width="11.54296875" style="157"/>
    <col min="2" max="8" width="3.7265625" style="159" customWidth="1"/>
    <col min="9" max="9" width="10.7265625" style="219" customWidth="1"/>
    <col min="10" max="10" width="11.54296875" style="157"/>
    <col min="11" max="17" width="3.7265625" style="159" customWidth="1"/>
    <col min="18" max="18" width="10.7265625" style="219" customWidth="1"/>
    <col min="19" max="19" width="3.1796875" style="157" customWidth="1"/>
    <col min="20" max="31" width="11.54296875" style="157"/>
    <col min="32" max="16384" width="11.54296875" style="159"/>
  </cols>
  <sheetData>
    <row r="1" spans="1:21" s="157" customFormat="1">
      <c r="I1" s="218"/>
      <c r="R1" s="218"/>
    </row>
    <row r="2" spans="1:21" s="157" customFormat="1" ht="127.9" customHeight="1" thickBot="1">
      <c r="A2" s="231" t="s">
        <v>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158"/>
    </row>
    <row r="3" spans="1:21" ht="15.65" customHeight="1" thickTop="1" thickBot="1">
      <c r="B3" s="228" t="s">
        <v>1</v>
      </c>
      <c r="C3" s="229"/>
      <c r="D3" s="229"/>
      <c r="E3" s="229"/>
      <c r="F3" s="229"/>
      <c r="G3" s="229"/>
      <c r="H3" s="230"/>
      <c r="I3" s="223" t="s">
        <v>2</v>
      </c>
      <c r="K3" s="228" t="s">
        <v>3</v>
      </c>
      <c r="L3" s="229"/>
      <c r="M3" s="229"/>
      <c r="N3" s="229"/>
      <c r="O3" s="229"/>
      <c r="P3" s="229"/>
      <c r="Q3" s="230"/>
      <c r="R3" s="225" t="s">
        <v>2</v>
      </c>
    </row>
    <row r="4" spans="1:21" ht="26.5" customHeight="1">
      <c r="B4" s="160" t="s">
        <v>4</v>
      </c>
      <c r="C4" s="161" t="s">
        <v>5</v>
      </c>
      <c r="D4" s="161" t="s">
        <v>6</v>
      </c>
      <c r="E4" s="161" t="s">
        <v>6</v>
      </c>
      <c r="F4" s="161" t="s">
        <v>7</v>
      </c>
      <c r="G4" s="161" t="s">
        <v>8</v>
      </c>
      <c r="H4" s="162" t="s">
        <v>9</v>
      </c>
      <c r="I4" s="224"/>
      <c r="K4" s="160" t="s">
        <v>4</v>
      </c>
      <c r="L4" s="161" t="s">
        <v>5</v>
      </c>
      <c r="M4" s="161" t="s">
        <v>6</v>
      </c>
      <c r="N4" s="161" t="s">
        <v>6</v>
      </c>
      <c r="O4" s="161" t="s">
        <v>7</v>
      </c>
      <c r="P4" s="161" t="s">
        <v>8</v>
      </c>
      <c r="Q4" s="162" t="s">
        <v>9</v>
      </c>
      <c r="R4" s="226"/>
    </row>
    <row r="5" spans="1:21">
      <c r="B5" s="163"/>
      <c r="C5" s="164"/>
      <c r="D5" s="165">
        <v>1</v>
      </c>
      <c r="E5" s="155">
        <f t="shared" ref="E5:H8" si="0">D5+1</f>
        <v>2</v>
      </c>
      <c r="F5" s="165">
        <f t="shared" si="0"/>
        <v>3</v>
      </c>
      <c r="G5" s="165">
        <f t="shared" si="0"/>
        <v>4</v>
      </c>
      <c r="H5" s="166">
        <f t="shared" si="0"/>
        <v>5</v>
      </c>
      <c r="I5" s="216">
        <f>SUMIFS(Septembre!$U$5:$U$15,Septembre!$E$5:$E$15,"&lt;5",Septembre!$E$5:$E$15,"&gt;0")</f>
        <v>0.12361111111111123</v>
      </c>
      <c r="K5" s="163"/>
      <c r="L5" s="165"/>
      <c r="M5" s="165"/>
      <c r="N5" s="165"/>
      <c r="O5" s="165">
        <v>1</v>
      </c>
      <c r="P5" s="165">
        <f t="shared" ref="P5:Q9" si="1">O5+1</f>
        <v>2</v>
      </c>
      <c r="Q5" s="166">
        <f t="shared" si="1"/>
        <v>3</v>
      </c>
      <c r="R5" s="216">
        <f>SUMIFS(Octobre!$U$5:$U$15,Octobre!$E$5:$E$15,"&lt;4",Octobre!$E$5:$E$15,"&gt;0")</f>
        <v>0</v>
      </c>
    </row>
    <row r="6" spans="1:21">
      <c r="B6" s="163">
        <f>H5+1</f>
        <v>6</v>
      </c>
      <c r="C6" s="167">
        <f t="shared" ref="C6:D9" si="2">B6+1</f>
        <v>7</v>
      </c>
      <c r="D6" s="155">
        <f t="shared" si="2"/>
        <v>8</v>
      </c>
      <c r="E6" s="165">
        <f t="shared" si="0"/>
        <v>9</v>
      </c>
      <c r="F6" s="165">
        <f t="shared" si="0"/>
        <v>10</v>
      </c>
      <c r="G6" s="155">
        <f t="shared" si="0"/>
        <v>11</v>
      </c>
      <c r="H6" s="166">
        <f t="shared" si="0"/>
        <v>12</v>
      </c>
      <c r="I6" s="216">
        <f>SUMIFS(Septembre!$U$5:$U$15,Septembre!$E$5:$E$15,"&lt;13",Septembre!$E$5:$E$15,"&gt;5")</f>
        <v>0</v>
      </c>
      <c r="K6" s="163">
        <f>Q5+1</f>
        <v>4</v>
      </c>
      <c r="L6" s="165">
        <f t="shared" ref="L6:O9" si="3">K6+1</f>
        <v>5</v>
      </c>
      <c r="M6" s="155">
        <f t="shared" si="3"/>
        <v>6</v>
      </c>
      <c r="N6" s="165">
        <f t="shared" si="3"/>
        <v>7</v>
      </c>
      <c r="O6" s="165">
        <f t="shared" si="3"/>
        <v>8</v>
      </c>
      <c r="P6" s="155">
        <f t="shared" si="1"/>
        <v>9</v>
      </c>
      <c r="Q6" s="166">
        <f t="shared" si="1"/>
        <v>10</v>
      </c>
      <c r="R6" s="216">
        <f>SUMIFS(Octobre!$U$5:$U$15,Octobre!$E$5:$E$15,"&lt;11",Octobre!$E$5:$E$15,"&gt;3")</f>
        <v>0</v>
      </c>
      <c r="U6" s="218"/>
    </row>
    <row r="7" spans="1:21">
      <c r="B7" s="163">
        <f>H6+1</f>
        <v>13</v>
      </c>
      <c r="C7" s="165">
        <f t="shared" si="2"/>
        <v>14</v>
      </c>
      <c r="D7" s="165">
        <f t="shared" si="2"/>
        <v>15</v>
      </c>
      <c r="E7" s="155">
        <f t="shared" si="0"/>
        <v>16</v>
      </c>
      <c r="F7" s="165">
        <f t="shared" si="0"/>
        <v>17</v>
      </c>
      <c r="G7" s="165">
        <f t="shared" si="0"/>
        <v>18</v>
      </c>
      <c r="H7" s="166">
        <f t="shared" si="0"/>
        <v>19</v>
      </c>
      <c r="I7" s="216">
        <f>SUMIFS(Septembre!$U$5:$U$15,Septembre!$E$5:$E$15,"&lt;20",Septembre!$E$5:$E$15,"&gt;12")</f>
        <v>0</v>
      </c>
      <c r="K7" s="163">
        <f>Q6+1</f>
        <v>11</v>
      </c>
      <c r="L7" s="167">
        <f t="shared" si="3"/>
        <v>12</v>
      </c>
      <c r="M7" s="167">
        <f t="shared" si="3"/>
        <v>13</v>
      </c>
      <c r="N7" s="165">
        <f t="shared" si="3"/>
        <v>14</v>
      </c>
      <c r="O7" s="165">
        <f t="shared" si="3"/>
        <v>15</v>
      </c>
      <c r="P7" s="155">
        <f t="shared" si="1"/>
        <v>16</v>
      </c>
      <c r="Q7" s="166">
        <f t="shared" si="1"/>
        <v>17</v>
      </c>
      <c r="R7" s="216">
        <f>SUMIFS(Octobre!$U$5:$U$15,Octobre!$E$5:$E$15,"&lt;18",Octobre!$E$5:$E$15,"&gt;10")</f>
        <v>0</v>
      </c>
    </row>
    <row r="8" spans="1:21">
      <c r="B8" s="163">
        <f>H7+1</f>
        <v>20</v>
      </c>
      <c r="C8" s="165">
        <f t="shared" si="2"/>
        <v>21</v>
      </c>
      <c r="D8" s="155">
        <f t="shared" si="2"/>
        <v>22</v>
      </c>
      <c r="E8" s="165">
        <f t="shared" si="0"/>
        <v>23</v>
      </c>
      <c r="F8" s="165">
        <f t="shared" si="0"/>
        <v>24</v>
      </c>
      <c r="G8" s="155">
        <f t="shared" si="0"/>
        <v>25</v>
      </c>
      <c r="H8" s="166">
        <f t="shared" si="0"/>
        <v>26</v>
      </c>
      <c r="I8" s="216">
        <f>SUMIFS(Septembre!$U$5:$U$15,Septembre!$E$5:$E$15,"&lt;27",Septembre!$E$5:$E$15,"&gt;19")</f>
        <v>0</v>
      </c>
      <c r="K8" s="163">
        <f>Q7+1</f>
        <v>18</v>
      </c>
      <c r="L8" s="165">
        <f t="shared" si="3"/>
        <v>19</v>
      </c>
      <c r="M8" s="165">
        <f t="shared" si="3"/>
        <v>20</v>
      </c>
      <c r="N8" s="155">
        <f t="shared" si="3"/>
        <v>21</v>
      </c>
      <c r="O8" s="165">
        <f t="shared" si="3"/>
        <v>22</v>
      </c>
      <c r="P8" s="165">
        <f t="shared" si="1"/>
        <v>23</v>
      </c>
      <c r="Q8" s="166">
        <f t="shared" si="1"/>
        <v>24</v>
      </c>
      <c r="R8" s="216">
        <f>SUMIFS(Octobre!$U$5:$U$15,Octobre!$E$5:$E$15,"&lt;25",Octobre!$E$5:$E$15,"&gt;17")</f>
        <v>0</v>
      </c>
    </row>
    <row r="9" spans="1:21" ht="15" thickBot="1">
      <c r="B9" s="168">
        <f>H8+1</f>
        <v>27</v>
      </c>
      <c r="C9" s="169">
        <f t="shared" si="2"/>
        <v>28</v>
      </c>
      <c r="D9" s="169">
        <f t="shared" si="2"/>
        <v>29</v>
      </c>
      <c r="E9" s="156">
        <f>D9+1</f>
        <v>30</v>
      </c>
      <c r="F9" s="169"/>
      <c r="G9" s="169"/>
      <c r="H9" s="170"/>
      <c r="I9" s="216">
        <f>SUMIFS(Septembre!$U$5:$U$15,Septembre!$E$5:$E$15,"&lt;31",Septembre!$E$5:$E$15,"&gt;26")</f>
        <v>0</v>
      </c>
      <c r="K9" s="168">
        <f>Q8+1</f>
        <v>25</v>
      </c>
      <c r="L9" s="156">
        <f t="shared" si="3"/>
        <v>26</v>
      </c>
      <c r="M9" s="169">
        <f t="shared" si="3"/>
        <v>27</v>
      </c>
      <c r="N9" s="169">
        <f t="shared" si="3"/>
        <v>28</v>
      </c>
      <c r="O9" s="156">
        <f t="shared" si="3"/>
        <v>29</v>
      </c>
      <c r="P9" s="169">
        <f t="shared" si="1"/>
        <v>30</v>
      </c>
      <c r="Q9" s="170">
        <f t="shared" si="1"/>
        <v>31</v>
      </c>
      <c r="R9" s="216">
        <f>SUMIFS(Octobre!$U$5:$U$15,Octobre!$E$5:$E$15,"&lt;32",Octobre!$E$5:$E$15,"&gt;24")</f>
        <v>0</v>
      </c>
    </row>
    <row r="10" spans="1:21" ht="15" thickTop="1">
      <c r="B10" s="157"/>
      <c r="C10" s="157"/>
      <c r="D10" s="157"/>
      <c r="E10" s="157"/>
      <c r="F10" s="157"/>
      <c r="G10" s="221" t="s">
        <v>10</v>
      </c>
      <c r="H10" s="221"/>
      <c r="I10" s="217">
        <f>SUM(I5:I9)</f>
        <v>0.12361111111111123</v>
      </c>
      <c r="K10" s="157"/>
      <c r="L10" s="157"/>
      <c r="M10" s="157"/>
      <c r="N10" s="157"/>
      <c r="O10" s="157"/>
      <c r="P10" s="221" t="s">
        <v>10</v>
      </c>
      <c r="Q10" s="222"/>
      <c r="R10" s="217">
        <f>SUM(R5:R9)</f>
        <v>0</v>
      </c>
    </row>
    <row r="11" spans="1:21" s="157" customFormat="1" ht="45" customHeight="1" thickBot="1">
      <c r="I11" s="218"/>
      <c r="R11" s="218"/>
    </row>
    <row r="12" spans="1:21" ht="15.5" thickTop="1" thickBot="1">
      <c r="B12" s="228" t="s">
        <v>11</v>
      </c>
      <c r="C12" s="229"/>
      <c r="D12" s="229"/>
      <c r="E12" s="229"/>
      <c r="F12" s="229"/>
      <c r="G12" s="229"/>
      <c r="H12" s="230"/>
      <c r="I12" s="225" t="s">
        <v>2</v>
      </c>
      <c r="K12" s="228" t="s">
        <v>12</v>
      </c>
      <c r="L12" s="229"/>
      <c r="M12" s="229"/>
      <c r="N12" s="229"/>
      <c r="O12" s="229"/>
      <c r="P12" s="229"/>
      <c r="Q12" s="230"/>
      <c r="R12" s="225" t="s">
        <v>2</v>
      </c>
    </row>
    <row r="13" spans="1:21" ht="30.65" customHeight="1">
      <c r="B13" s="160" t="s">
        <v>4</v>
      </c>
      <c r="C13" s="161" t="s">
        <v>5</v>
      </c>
      <c r="D13" s="161" t="s">
        <v>6</v>
      </c>
      <c r="E13" s="161" t="s">
        <v>6</v>
      </c>
      <c r="F13" s="161" t="s">
        <v>7</v>
      </c>
      <c r="G13" s="161" t="s">
        <v>8</v>
      </c>
      <c r="H13" s="162" t="s">
        <v>9</v>
      </c>
      <c r="I13" s="226"/>
      <c r="K13" s="160" t="s">
        <v>4</v>
      </c>
      <c r="L13" s="161" t="s">
        <v>5</v>
      </c>
      <c r="M13" s="161" t="s">
        <v>6</v>
      </c>
      <c r="N13" s="161" t="s">
        <v>6</v>
      </c>
      <c r="O13" s="161" t="s">
        <v>7</v>
      </c>
      <c r="P13" s="161" t="s">
        <v>8</v>
      </c>
      <c r="Q13" s="162" t="s">
        <v>9</v>
      </c>
      <c r="R13" s="226"/>
    </row>
    <row r="14" spans="1:21">
      <c r="B14" s="163">
        <v>1</v>
      </c>
      <c r="C14" s="165">
        <f t="shared" ref="C14:H17" si="4">B14+1</f>
        <v>2</v>
      </c>
      <c r="D14" s="165">
        <f t="shared" si="4"/>
        <v>3</v>
      </c>
      <c r="E14" s="165">
        <f t="shared" si="4"/>
        <v>4</v>
      </c>
      <c r="F14" s="165">
        <f t="shared" si="4"/>
        <v>5</v>
      </c>
      <c r="G14" s="167">
        <f t="shared" si="4"/>
        <v>6</v>
      </c>
      <c r="H14" s="166">
        <f t="shared" si="4"/>
        <v>7</v>
      </c>
      <c r="I14" s="216">
        <f>SUMIFS(Novembre!$U$5:$U$15,Novembre!$E$5:$E$15,"&lt;8",Novembre!$E$5:$E$15,"&gt;0")</f>
        <v>0</v>
      </c>
      <c r="K14" s="163"/>
      <c r="L14" s="165"/>
      <c r="M14" s="165">
        <v>1</v>
      </c>
      <c r="N14" s="165">
        <f t="shared" ref="N14:Q17" si="5">M14+1</f>
        <v>2</v>
      </c>
      <c r="O14" s="155">
        <f t="shared" si="5"/>
        <v>3</v>
      </c>
      <c r="P14" s="165">
        <f t="shared" si="5"/>
        <v>4</v>
      </c>
      <c r="Q14" s="166">
        <f t="shared" si="5"/>
        <v>5</v>
      </c>
      <c r="R14" s="216">
        <f>SUMIFS(Décembre!$U$5:$U$15,Décembre!$E$5:$E$15,"&lt;6",Décembre!$E$5:$E$15,"&gt;0")</f>
        <v>0</v>
      </c>
    </row>
    <row r="15" spans="1:21">
      <c r="B15" s="163">
        <f>H14+1</f>
        <v>8</v>
      </c>
      <c r="C15" s="155">
        <f>B15+1</f>
        <v>9</v>
      </c>
      <c r="D15" s="165">
        <v>10</v>
      </c>
      <c r="E15" s="165">
        <f t="shared" si="4"/>
        <v>11</v>
      </c>
      <c r="F15" s="155">
        <f t="shared" si="4"/>
        <v>12</v>
      </c>
      <c r="G15" s="165">
        <f t="shared" si="4"/>
        <v>13</v>
      </c>
      <c r="H15" s="166">
        <f t="shared" si="4"/>
        <v>14</v>
      </c>
      <c r="I15" s="216">
        <f>SUMIFS(Novembre!$U$5:$U$15,Novembre!$E$5:$E$15,"&lt;15",Novembre!$E$5:$E$15,"&gt;7")</f>
        <v>0</v>
      </c>
      <c r="K15" s="163">
        <f>Q14+1</f>
        <v>6</v>
      </c>
      <c r="L15" s="165">
        <f t="shared" ref="L15:M18" si="6">K15+1</f>
        <v>7</v>
      </c>
      <c r="M15" s="155">
        <f t="shared" si="6"/>
        <v>8</v>
      </c>
      <c r="N15" s="165">
        <f t="shared" si="5"/>
        <v>9</v>
      </c>
      <c r="O15" s="165">
        <f t="shared" si="5"/>
        <v>10</v>
      </c>
      <c r="P15" s="167">
        <f t="shared" si="5"/>
        <v>11</v>
      </c>
      <c r="Q15" s="166">
        <f t="shared" si="5"/>
        <v>12</v>
      </c>
      <c r="R15" s="216">
        <f>SUMIFS(Décembre!$U$5:$U$15,Décembre!$E$5:$E$15,"&lt;13",Décembre!$E$5:$E$15,"&gt;5")</f>
        <v>0</v>
      </c>
    </row>
    <row r="16" spans="1:21">
      <c r="B16" s="163">
        <f>H15+1</f>
        <v>15</v>
      </c>
      <c r="C16" s="165">
        <f>B16+1</f>
        <v>16</v>
      </c>
      <c r="D16" s="155">
        <f>C16+1</f>
        <v>17</v>
      </c>
      <c r="E16" s="165">
        <f t="shared" si="4"/>
        <v>18</v>
      </c>
      <c r="F16" s="165">
        <f t="shared" si="4"/>
        <v>19</v>
      </c>
      <c r="G16" s="167">
        <f t="shared" si="4"/>
        <v>20</v>
      </c>
      <c r="H16" s="166">
        <f t="shared" si="4"/>
        <v>21</v>
      </c>
      <c r="I16" s="216">
        <f>SUMIFS(Novembre!$U$5:$U$15,Novembre!$E$5:$E$15,"&lt;22",Novembre!$E$5:$E$15,"&gt;14")</f>
        <v>0</v>
      </c>
      <c r="K16" s="163">
        <f>Q15+1</f>
        <v>13</v>
      </c>
      <c r="L16" s="155">
        <f t="shared" si="6"/>
        <v>14</v>
      </c>
      <c r="M16" s="165">
        <f t="shared" si="6"/>
        <v>15</v>
      </c>
      <c r="N16" s="165">
        <f t="shared" si="5"/>
        <v>16</v>
      </c>
      <c r="O16" s="155">
        <f t="shared" si="5"/>
        <v>17</v>
      </c>
      <c r="P16" s="165">
        <f t="shared" si="5"/>
        <v>18</v>
      </c>
      <c r="Q16" s="166">
        <f t="shared" si="5"/>
        <v>19</v>
      </c>
      <c r="R16" s="216">
        <f>SUMIFS(Décembre!$U$5:$U$15,Décembre!$E$5:$E$15,"&lt;20",Décembre!$E$5:$E$15,"&gt;12")</f>
        <v>0</v>
      </c>
    </row>
    <row r="17" spans="2:18">
      <c r="B17" s="163">
        <f>H16+1</f>
        <v>22</v>
      </c>
      <c r="C17" s="155">
        <f>B17+1</f>
        <v>23</v>
      </c>
      <c r="D17" s="165">
        <f>C17+1</f>
        <v>24</v>
      </c>
      <c r="E17" s="165">
        <f t="shared" si="4"/>
        <v>25</v>
      </c>
      <c r="F17" s="167">
        <f t="shared" si="4"/>
        <v>26</v>
      </c>
      <c r="G17" s="167">
        <f t="shared" si="4"/>
        <v>27</v>
      </c>
      <c r="H17" s="166">
        <f t="shared" si="4"/>
        <v>28</v>
      </c>
      <c r="I17" s="216">
        <f>SUMIFS(Novembre!$U$5:$U$15,Novembre!$E$5:$E$15,"&lt;29",Novembre!$E$5:$E$15,"&gt;21")</f>
        <v>0</v>
      </c>
      <c r="K17" s="163">
        <f>Q16+1</f>
        <v>20</v>
      </c>
      <c r="L17" s="167">
        <f t="shared" si="6"/>
        <v>21</v>
      </c>
      <c r="M17" s="165">
        <f t="shared" si="6"/>
        <v>22</v>
      </c>
      <c r="N17" s="165">
        <f t="shared" si="5"/>
        <v>23</v>
      </c>
      <c r="O17" s="167">
        <f t="shared" si="5"/>
        <v>24</v>
      </c>
      <c r="P17" s="167">
        <f t="shared" si="5"/>
        <v>25</v>
      </c>
      <c r="Q17" s="166">
        <f t="shared" si="5"/>
        <v>26</v>
      </c>
      <c r="R17" s="216">
        <f>SUMIFS(Décembre!$U$5:$U$15,Décembre!$E$5:$E$15,"&lt;27",Décembre!$E$5:$E$15,"&gt;19")</f>
        <v>0</v>
      </c>
    </row>
    <row r="18" spans="2:18" ht="15" thickBot="1">
      <c r="B18" s="168">
        <f>H17+1</f>
        <v>29</v>
      </c>
      <c r="C18" s="156">
        <f>B18+1</f>
        <v>30</v>
      </c>
      <c r="D18" s="169"/>
      <c r="E18" s="169"/>
      <c r="F18" s="169"/>
      <c r="G18" s="169"/>
      <c r="H18" s="170"/>
      <c r="I18" s="216">
        <f>SUMIFS(Novembre!$U$5:$U$15,Novembre!$E$5:$E$15,"&lt;31",Novembre!$E$5:$E$15,"&gt;28")</f>
        <v>0</v>
      </c>
      <c r="K18" s="168">
        <f>Q17+1</f>
        <v>27</v>
      </c>
      <c r="L18" s="171">
        <f t="shared" si="6"/>
        <v>28</v>
      </c>
      <c r="M18" s="169">
        <f t="shared" si="6"/>
        <v>29</v>
      </c>
      <c r="N18" s="169">
        <f>M18+1</f>
        <v>30</v>
      </c>
      <c r="O18" s="171">
        <f>N18+1</f>
        <v>31</v>
      </c>
      <c r="P18" s="171"/>
      <c r="Q18" s="170"/>
      <c r="R18" s="216">
        <f>SUMIFS(Décembre!$U$5:$U$15,Décembre!$E$5:$E$15,"&lt;32",Décembre!$E$5:$E$15,"&gt;26")</f>
        <v>0</v>
      </c>
    </row>
    <row r="19" spans="2:18" ht="15" thickTop="1">
      <c r="B19" s="157"/>
      <c r="C19" s="157"/>
      <c r="D19" s="157"/>
      <c r="E19" s="157"/>
      <c r="F19" s="157"/>
      <c r="G19" s="221" t="s">
        <v>10</v>
      </c>
      <c r="H19" s="222"/>
      <c r="I19" s="217">
        <f>SUM(I14:I18)</f>
        <v>0</v>
      </c>
      <c r="K19" s="157"/>
      <c r="L19" s="157"/>
      <c r="M19" s="157"/>
      <c r="N19" s="157"/>
      <c r="O19" s="157"/>
      <c r="P19" s="221" t="s">
        <v>10</v>
      </c>
      <c r="Q19" s="222"/>
      <c r="R19" s="217">
        <f>SUM(R14:R18)</f>
        <v>0</v>
      </c>
    </row>
    <row r="20" spans="2:18" s="157" customFormat="1" ht="46.15" customHeight="1" thickBot="1">
      <c r="G20" s="220"/>
      <c r="H20" s="220"/>
      <c r="I20" s="218"/>
      <c r="P20" s="220"/>
      <c r="Q20" s="220"/>
      <c r="R20" s="218"/>
    </row>
    <row r="21" spans="2:18" ht="15.5" thickTop="1" thickBot="1">
      <c r="B21" s="228" t="s">
        <v>13</v>
      </c>
      <c r="C21" s="229"/>
      <c r="D21" s="229"/>
      <c r="E21" s="229"/>
      <c r="F21" s="229"/>
      <c r="G21" s="229"/>
      <c r="H21" s="230"/>
      <c r="I21" s="225" t="s">
        <v>2</v>
      </c>
      <c r="K21" s="228" t="s">
        <v>14</v>
      </c>
      <c r="L21" s="229"/>
      <c r="M21" s="229"/>
      <c r="N21" s="229"/>
      <c r="O21" s="229"/>
      <c r="P21" s="229"/>
      <c r="Q21" s="230"/>
      <c r="R21" s="225" t="s">
        <v>2</v>
      </c>
    </row>
    <row r="22" spans="2:18" ht="30.65" customHeight="1">
      <c r="B22" s="160" t="s">
        <v>4</v>
      </c>
      <c r="C22" s="161" t="s">
        <v>5</v>
      </c>
      <c r="D22" s="161" t="s">
        <v>6</v>
      </c>
      <c r="E22" s="161" t="s">
        <v>6</v>
      </c>
      <c r="F22" s="161" t="s">
        <v>7</v>
      </c>
      <c r="G22" s="161" t="s">
        <v>8</v>
      </c>
      <c r="H22" s="162" t="s">
        <v>9</v>
      </c>
      <c r="I22" s="226"/>
      <c r="K22" s="160" t="s">
        <v>4</v>
      </c>
      <c r="L22" s="161" t="s">
        <v>5</v>
      </c>
      <c r="M22" s="161" t="s">
        <v>6</v>
      </c>
      <c r="N22" s="161" t="s">
        <v>6</v>
      </c>
      <c r="O22" s="161" t="s">
        <v>7</v>
      </c>
      <c r="P22" s="161" t="s">
        <v>8</v>
      </c>
      <c r="Q22" s="162" t="s">
        <v>9</v>
      </c>
      <c r="R22" s="226"/>
    </row>
    <row r="23" spans="2:18">
      <c r="B23" s="163"/>
      <c r="C23" s="167"/>
      <c r="D23" s="167"/>
      <c r="E23" s="167"/>
      <c r="F23" s="167"/>
      <c r="G23" s="167">
        <v>1</v>
      </c>
      <c r="H23" s="166">
        <f t="shared" ref="H23:H24" si="7">G23+1</f>
        <v>2</v>
      </c>
      <c r="I23" s="216">
        <f>SUMIFS(Janvier!$U$5:$U$15,Janvier!$E$5:$E$15,"&lt;3",Janvier!$E$5:$E$15,"&gt;0")</f>
        <v>0</v>
      </c>
      <c r="K23" s="163"/>
      <c r="L23" s="165">
        <f t="shared" ref="L23:Q26" si="8">K23+1</f>
        <v>1</v>
      </c>
      <c r="M23" s="165">
        <f t="shared" si="8"/>
        <v>2</v>
      </c>
      <c r="N23" s="155">
        <f t="shared" si="8"/>
        <v>3</v>
      </c>
      <c r="O23" s="165">
        <f t="shared" si="8"/>
        <v>4</v>
      </c>
      <c r="P23" s="167">
        <f t="shared" si="8"/>
        <v>5</v>
      </c>
      <c r="Q23" s="166">
        <f t="shared" si="8"/>
        <v>6</v>
      </c>
      <c r="R23" s="216">
        <f>SUMIFS(Février!$U$5:$U$15,Février!$E$5:$E$15,"&lt;7",Février!$E$5:$E$15,"&gt;0")</f>
        <v>0</v>
      </c>
    </row>
    <row r="24" spans="2:18">
      <c r="B24" s="163">
        <f>H23+1</f>
        <v>3</v>
      </c>
      <c r="C24" s="167">
        <f t="shared" ref="C24:G27" si="9">B24+1</f>
        <v>4</v>
      </c>
      <c r="D24" s="167">
        <f t="shared" si="9"/>
        <v>5</v>
      </c>
      <c r="E24" s="165">
        <f t="shared" si="9"/>
        <v>6</v>
      </c>
      <c r="F24" s="155">
        <f t="shared" si="9"/>
        <v>7</v>
      </c>
      <c r="G24" s="165">
        <f t="shared" si="9"/>
        <v>8</v>
      </c>
      <c r="H24" s="166">
        <f t="shared" si="7"/>
        <v>9</v>
      </c>
      <c r="I24" s="216">
        <f>SUMIFS(Janvier!$U$5:$U$15,Janvier!$E$5:$E$15,"&lt;10",Janvier!$E$5:$E$15,"&gt;2")</f>
        <v>0</v>
      </c>
      <c r="K24" s="163">
        <f>Q23+1</f>
        <v>7</v>
      </c>
      <c r="L24" s="165">
        <f t="shared" si="8"/>
        <v>8</v>
      </c>
      <c r="M24" s="155">
        <f t="shared" si="8"/>
        <v>9</v>
      </c>
      <c r="N24" s="165">
        <f t="shared" si="8"/>
        <v>10</v>
      </c>
      <c r="O24" s="165">
        <f t="shared" si="8"/>
        <v>11</v>
      </c>
      <c r="P24" s="167">
        <f t="shared" si="8"/>
        <v>12</v>
      </c>
      <c r="Q24" s="166">
        <f t="shared" si="8"/>
        <v>13</v>
      </c>
      <c r="R24" s="216">
        <f>SUMIFS(Février!$U$5:$U$15,Février!$E$5:$E$15,"&lt;14",Février!$E$5:$E$15,"&gt;6")</f>
        <v>0</v>
      </c>
    </row>
    <row r="25" spans="2:18">
      <c r="B25" s="163">
        <f>H24+1</f>
        <v>10</v>
      </c>
      <c r="C25" s="165">
        <f t="shared" si="9"/>
        <v>11</v>
      </c>
      <c r="D25" s="155">
        <f t="shared" si="9"/>
        <v>12</v>
      </c>
      <c r="E25" s="165">
        <f t="shared" si="9"/>
        <v>13</v>
      </c>
      <c r="F25" s="165">
        <f t="shared" si="9"/>
        <v>14</v>
      </c>
      <c r="G25" s="155">
        <f t="shared" si="9"/>
        <v>15</v>
      </c>
      <c r="H25" s="166">
        <f>G25+1</f>
        <v>16</v>
      </c>
      <c r="I25" s="216">
        <f>SUMIFS(Janvier!$U$5:$U$15,Janvier!$E$5:$E$15,"&lt;17",Janvier!$E$5:$E$15,"&gt;9")</f>
        <v>0</v>
      </c>
      <c r="K25" s="163">
        <v>14</v>
      </c>
      <c r="L25" s="155">
        <f t="shared" si="8"/>
        <v>15</v>
      </c>
      <c r="M25" s="165">
        <f t="shared" si="8"/>
        <v>16</v>
      </c>
      <c r="N25" s="165">
        <f t="shared" si="8"/>
        <v>17</v>
      </c>
      <c r="O25" s="155">
        <f t="shared" si="8"/>
        <v>18</v>
      </c>
      <c r="P25" s="165">
        <f t="shared" si="8"/>
        <v>19</v>
      </c>
      <c r="Q25" s="166">
        <f t="shared" si="8"/>
        <v>20</v>
      </c>
      <c r="R25" s="216">
        <f>SUMIFS(Février!$U$5:$U$15,Février!$E$5:$E$15,"&lt;21",Février!$E$5:$E$15,"&gt;13")</f>
        <v>0</v>
      </c>
    </row>
    <row r="26" spans="2:18">
      <c r="B26" s="163">
        <f>H25+1</f>
        <v>17</v>
      </c>
      <c r="C26" s="165">
        <f t="shared" si="9"/>
        <v>18</v>
      </c>
      <c r="D26" s="165">
        <f t="shared" si="9"/>
        <v>19</v>
      </c>
      <c r="E26" s="155">
        <f t="shared" si="9"/>
        <v>20</v>
      </c>
      <c r="F26" s="165">
        <f t="shared" si="9"/>
        <v>21</v>
      </c>
      <c r="G26" s="167">
        <f t="shared" si="9"/>
        <v>22</v>
      </c>
      <c r="H26" s="166">
        <f>G26+1</f>
        <v>23</v>
      </c>
      <c r="I26" s="216">
        <f>SUMIFS(Janvier!$U$5:$U$15,Janvier!$E$5:$E$15,"&lt;24",Janvier!$E$5:$E$15,"&gt;16")</f>
        <v>0</v>
      </c>
      <c r="K26" s="163">
        <f>Q25+1</f>
        <v>21</v>
      </c>
      <c r="L26" s="165">
        <f t="shared" si="8"/>
        <v>22</v>
      </c>
      <c r="M26" s="155">
        <f t="shared" si="8"/>
        <v>23</v>
      </c>
      <c r="N26" s="165">
        <f t="shared" si="8"/>
        <v>24</v>
      </c>
      <c r="O26" s="165">
        <f t="shared" si="8"/>
        <v>25</v>
      </c>
      <c r="P26" s="155">
        <f t="shared" si="8"/>
        <v>26</v>
      </c>
      <c r="Q26" s="166">
        <f t="shared" si="8"/>
        <v>27</v>
      </c>
      <c r="R26" s="216">
        <f>SUMIFS(Février!$U$5:$U$15,Février!$E$5:$E$15,"&lt;28",Février!$E$5:$E$15,"&gt;20")</f>
        <v>0</v>
      </c>
    </row>
    <row r="27" spans="2:18" ht="15" thickBot="1">
      <c r="B27" s="163">
        <f>H26+1</f>
        <v>24</v>
      </c>
      <c r="C27" s="165">
        <f t="shared" si="9"/>
        <v>25</v>
      </c>
      <c r="D27" s="155">
        <f t="shared" si="9"/>
        <v>26</v>
      </c>
      <c r="E27" s="165">
        <f t="shared" si="9"/>
        <v>27</v>
      </c>
      <c r="F27" s="165">
        <f t="shared" si="9"/>
        <v>28</v>
      </c>
      <c r="G27" s="155">
        <f t="shared" si="9"/>
        <v>29</v>
      </c>
      <c r="H27" s="166">
        <f>G27+1</f>
        <v>30</v>
      </c>
      <c r="I27" s="216">
        <f>SUMIFS(Janvier!$U$5:$U$15,Janvier!$E$5:$E$15,"&lt;32",Janvier!$E$5:$E$15,"&gt;23")</f>
        <v>0</v>
      </c>
      <c r="K27" s="168">
        <f>Q26+1</f>
        <v>28</v>
      </c>
      <c r="L27" s="169"/>
      <c r="M27" s="169"/>
      <c r="N27" s="169"/>
      <c r="O27" s="169"/>
      <c r="P27" s="169"/>
      <c r="Q27" s="170"/>
      <c r="R27" s="216">
        <f>SUMIFS(Février!$U$5:$U$15,Février!$E$5:$E$15,"&lt;29",Février!$E$5:$E$15,"&gt;27")</f>
        <v>0</v>
      </c>
    </row>
    <row r="28" spans="2:18" ht="15.5" thickTop="1" thickBot="1">
      <c r="B28" s="168">
        <f>H27+1</f>
        <v>31</v>
      </c>
      <c r="C28" s="172"/>
      <c r="D28" s="172"/>
      <c r="E28" s="172"/>
      <c r="F28" s="172"/>
      <c r="G28" s="172"/>
      <c r="H28" s="170"/>
      <c r="I28" s="216">
        <f>SUMIFS(Janvier!$U$5:$U$15,Janvier!$E$5:$E$15,"&lt;3",Janvier!$E$5:$E$15,"&gt;0")</f>
        <v>0</v>
      </c>
      <c r="K28" s="157"/>
      <c r="L28" s="157"/>
      <c r="M28" s="157"/>
      <c r="N28" s="157"/>
      <c r="O28" s="157"/>
      <c r="P28" s="221" t="s">
        <v>10</v>
      </c>
      <c r="Q28" s="222"/>
      <c r="R28" s="217">
        <f>SUM(R23:R27)</f>
        <v>0</v>
      </c>
    </row>
    <row r="29" spans="2:18" ht="15" thickTop="1">
      <c r="B29" s="157"/>
      <c r="C29" s="157"/>
      <c r="D29" s="157"/>
      <c r="E29" s="157"/>
      <c r="F29" s="157"/>
      <c r="G29" s="221" t="s">
        <v>10</v>
      </c>
      <c r="H29" s="222"/>
      <c r="I29" s="217">
        <f>SUM(I24:I28)</f>
        <v>0</v>
      </c>
      <c r="K29" s="157"/>
      <c r="L29" s="157"/>
      <c r="M29" s="157"/>
      <c r="N29" s="157"/>
      <c r="O29" s="157"/>
      <c r="P29" s="227"/>
      <c r="Q29" s="227"/>
      <c r="R29" s="218"/>
    </row>
    <row r="30" spans="2:18" s="157" customFormat="1" ht="45" customHeight="1" thickBot="1">
      <c r="I30" s="218"/>
      <c r="R30" s="218"/>
    </row>
    <row r="31" spans="2:18" ht="15.5" thickTop="1" thickBot="1">
      <c r="B31" s="228" t="s">
        <v>15</v>
      </c>
      <c r="C31" s="229"/>
      <c r="D31" s="229"/>
      <c r="E31" s="229"/>
      <c r="F31" s="229"/>
      <c r="G31" s="229"/>
      <c r="H31" s="230"/>
      <c r="I31" s="225" t="s">
        <v>2</v>
      </c>
      <c r="K31" s="228" t="s">
        <v>16</v>
      </c>
      <c r="L31" s="229"/>
      <c r="M31" s="229"/>
      <c r="N31" s="229"/>
      <c r="O31" s="229"/>
      <c r="P31" s="229"/>
      <c r="Q31" s="230"/>
      <c r="R31" s="225" t="s">
        <v>2</v>
      </c>
    </row>
    <row r="32" spans="2:18" ht="30.65" customHeight="1">
      <c r="B32" s="160" t="s">
        <v>4</v>
      </c>
      <c r="C32" s="161" t="s">
        <v>5</v>
      </c>
      <c r="D32" s="161" t="s">
        <v>6</v>
      </c>
      <c r="E32" s="161" t="s">
        <v>6</v>
      </c>
      <c r="F32" s="161" t="s">
        <v>7</v>
      </c>
      <c r="G32" s="161" t="s">
        <v>8</v>
      </c>
      <c r="H32" s="162" t="s">
        <v>9</v>
      </c>
      <c r="I32" s="226"/>
      <c r="K32" s="160" t="s">
        <v>4</v>
      </c>
      <c r="L32" s="161" t="s">
        <v>5</v>
      </c>
      <c r="M32" s="161" t="s">
        <v>6</v>
      </c>
      <c r="N32" s="161" t="s">
        <v>6</v>
      </c>
      <c r="O32" s="161" t="s">
        <v>7</v>
      </c>
      <c r="P32" s="161" t="s">
        <v>8</v>
      </c>
      <c r="Q32" s="162" t="s">
        <v>9</v>
      </c>
      <c r="R32" s="226"/>
    </row>
    <row r="33" spans="2:18">
      <c r="B33" s="163"/>
      <c r="C33" s="173">
        <f t="shared" ref="C33:H36" si="10">B33+1</f>
        <v>1</v>
      </c>
      <c r="D33" s="173">
        <f t="shared" si="10"/>
        <v>2</v>
      </c>
      <c r="E33" s="173">
        <f t="shared" si="10"/>
        <v>3</v>
      </c>
      <c r="F33" s="173">
        <f t="shared" si="10"/>
        <v>4</v>
      </c>
      <c r="G33" s="173">
        <f t="shared" si="10"/>
        <v>5</v>
      </c>
      <c r="H33" s="166">
        <f t="shared" si="10"/>
        <v>6</v>
      </c>
      <c r="I33" s="216">
        <f>SUMIFS(Mars!$U$5:$U$15,Mars!$E$5:$E$15,"&lt;7",Mars!$E$5:$E$15,"&gt;0")</f>
        <v>0</v>
      </c>
      <c r="K33" s="163"/>
      <c r="L33" s="165"/>
      <c r="M33" s="165"/>
      <c r="N33" s="165"/>
      <c r="O33" s="165">
        <v>1</v>
      </c>
      <c r="P33" s="167">
        <f t="shared" ref="P33:Q36" si="11">O33+1</f>
        <v>2</v>
      </c>
      <c r="Q33" s="166">
        <f t="shared" si="11"/>
        <v>3</v>
      </c>
      <c r="R33" s="216">
        <f>SUMIFS(Avril!$U$5:$U$15,Avril!$E$5:$E$15,"&lt;4",Avril!$E$5:$E$15,"&gt;0")</f>
        <v>0</v>
      </c>
    </row>
    <row r="34" spans="2:18">
      <c r="B34" s="163">
        <f>H33+1</f>
        <v>7</v>
      </c>
      <c r="C34" s="165">
        <f t="shared" si="10"/>
        <v>8</v>
      </c>
      <c r="D34" s="155">
        <f t="shared" si="10"/>
        <v>9</v>
      </c>
      <c r="E34" s="165">
        <f t="shared" si="10"/>
        <v>10</v>
      </c>
      <c r="F34" s="165">
        <f t="shared" si="10"/>
        <v>11</v>
      </c>
      <c r="G34" s="165">
        <f t="shared" si="10"/>
        <v>12</v>
      </c>
      <c r="H34" s="166">
        <f t="shared" si="10"/>
        <v>13</v>
      </c>
      <c r="I34" s="216">
        <f>SUMIFS(Mars!$U$5:$U$15,Mars!$E$5:$E$15,"&lt;14",Mars!$E$5:$E$15,"&gt;6")</f>
        <v>0</v>
      </c>
      <c r="K34" s="163">
        <f>Q33+1</f>
        <v>4</v>
      </c>
      <c r="L34" s="167">
        <f t="shared" ref="L34:O37" si="12">K34+1</f>
        <v>5</v>
      </c>
      <c r="M34" s="165">
        <f t="shared" si="12"/>
        <v>6</v>
      </c>
      <c r="N34" s="155">
        <f t="shared" si="12"/>
        <v>7</v>
      </c>
      <c r="O34" s="165">
        <f t="shared" si="12"/>
        <v>8</v>
      </c>
      <c r="P34" s="165">
        <f t="shared" si="11"/>
        <v>9</v>
      </c>
      <c r="Q34" s="166">
        <f t="shared" si="11"/>
        <v>10</v>
      </c>
      <c r="R34" s="216">
        <f>SUMIFS(Avril!$U$5:$U$15,Avril!$E$5:$E$15,"&lt;11",Avril!$E$5:$E$15,"&gt;3")</f>
        <v>0</v>
      </c>
    </row>
    <row r="35" spans="2:18">
      <c r="B35" s="163">
        <f>H34+1</f>
        <v>14</v>
      </c>
      <c r="C35" s="165">
        <f t="shared" si="10"/>
        <v>15</v>
      </c>
      <c r="D35" s="155">
        <f t="shared" si="10"/>
        <v>16</v>
      </c>
      <c r="E35" s="165">
        <f t="shared" si="10"/>
        <v>17</v>
      </c>
      <c r="F35" s="165">
        <f t="shared" si="10"/>
        <v>18</v>
      </c>
      <c r="G35" s="155">
        <f t="shared" si="10"/>
        <v>19</v>
      </c>
      <c r="H35" s="166">
        <f t="shared" si="10"/>
        <v>20</v>
      </c>
      <c r="I35" s="216">
        <f>SUMIFS(Mars!$U$5:$U$15,Mars!$E$5:$E$15,"&lt;21",Mars!$E$5:$E$15,"&gt;13")</f>
        <v>0</v>
      </c>
      <c r="K35" s="163">
        <f>Q34+1</f>
        <v>11</v>
      </c>
      <c r="L35" s="155">
        <f t="shared" si="12"/>
        <v>12</v>
      </c>
      <c r="M35" s="165">
        <f t="shared" si="12"/>
        <v>13</v>
      </c>
      <c r="N35" s="165">
        <f t="shared" si="12"/>
        <v>14</v>
      </c>
      <c r="O35" s="155">
        <f t="shared" si="12"/>
        <v>15</v>
      </c>
      <c r="P35" s="165">
        <f t="shared" si="11"/>
        <v>16</v>
      </c>
      <c r="Q35" s="166">
        <f t="shared" si="11"/>
        <v>17</v>
      </c>
      <c r="R35" s="216">
        <f>SUMIFS(Avril!$U$5:$U$15,Avril!$E$5:$E$15,"&lt;18",Avril!$E$5:$E$15,"&gt;10")</f>
        <v>0</v>
      </c>
    </row>
    <row r="36" spans="2:18">
      <c r="B36" s="163">
        <f>H35+1</f>
        <v>21</v>
      </c>
      <c r="C36" s="165">
        <f t="shared" si="10"/>
        <v>22</v>
      </c>
      <c r="D36" s="165">
        <f t="shared" si="10"/>
        <v>23</v>
      </c>
      <c r="E36" s="155">
        <f t="shared" si="10"/>
        <v>24</v>
      </c>
      <c r="F36" s="165">
        <f t="shared" si="10"/>
        <v>25</v>
      </c>
      <c r="G36" s="165">
        <f t="shared" si="10"/>
        <v>26</v>
      </c>
      <c r="H36" s="166">
        <f t="shared" si="10"/>
        <v>27</v>
      </c>
      <c r="I36" s="216">
        <f>SUMIFS(Mars!$U$5:$U$15,Mars!$E$5:$E$15,"&lt;28",Mars!$E$5:$E$15,"&gt;20")</f>
        <v>0</v>
      </c>
      <c r="K36" s="163">
        <f>Q35+1</f>
        <v>18</v>
      </c>
      <c r="L36" s="165">
        <f t="shared" si="12"/>
        <v>19</v>
      </c>
      <c r="M36" s="155">
        <f t="shared" si="12"/>
        <v>20</v>
      </c>
      <c r="N36" s="165">
        <f t="shared" si="12"/>
        <v>21</v>
      </c>
      <c r="O36" s="165">
        <f t="shared" si="12"/>
        <v>22</v>
      </c>
      <c r="P36" s="165">
        <f t="shared" si="11"/>
        <v>23</v>
      </c>
      <c r="Q36" s="166">
        <f t="shared" si="11"/>
        <v>24</v>
      </c>
      <c r="R36" s="216">
        <f>SUMIFS(Avril!$U$5:$U$15,Avril!$E$5:$E$15,"&lt;25",Avril!$E$5:$E$15,"&gt;17")</f>
        <v>0</v>
      </c>
    </row>
    <row r="37" spans="2:18" ht="15" thickBot="1">
      <c r="B37" s="168">
        <f>H36+1</f>
        <v>28</v>
      </c>
      <c r="C37" s="169">
        <f>B37+1</f>
        <v>29</v>
      </c>
      <c r="D37" s="156">
        <f>C37+1</f>
        <v>30</v>
      </c>
      <c r="E37" s="169">
        <f>D37+1</f>
        <v>31</v>
      </c>
      <c r="F37" s="169"/>
      <c r="G37" s="169"/>
      <c r="H37" s="170"/>
      <c r="I37" s="216">
        <f>SUMIFS(Mars!$U$5:$U$15,Mars!$E$5:$E$15,"&lt;32",Mars!$E$5:$E$15,"&gt;27")</f>
        <v>0</v>
      </c>
      <c r="K37" s="168">
        <f>Q36+1</f>
        <v>25</v>
      </c>
      <c r="L37" s="156">
        <f t="shared" si="12"/>
        <v>26</v>
      </c>
      <c r="M37" s="169">
        <f t="shared" si="12"/>
        <v>27</v>
      </c>
      <c r="N37" s="169">
        <f t="shared" si="12"/>
        <v>28</v>
      </c>
      <c r="O37" s="156">
        <f t="shared" si="12"/>
        <v>29</v>
      </c>
      <c r="P37" s="169">
        <f>O37+1</f>
        <v>30</v>
      </c>
      <c r="Q37" s="170"/>
      <c r="R37" s="216">
        <f>SUMIFS(Avril!$U$5:$U$15,Avril!$E$5:$E$15,"&lt;31",Avril!$E$5:$E$15,"&gt;24")</f>
        <v>0</v>
      </c>
    </row>
    <row r="38" spans="2:18" ht="15" thickTop="1">
      <c r="B38" s="157"/>
      <c r="C38" s="157"/>
      <c r="D38" s="157"/>
      <c r="E38" s="157"/>
      <c r="F38" s="157"/>
      <c r="G38" s="221" t="s">
        <v>10</v>
      </c>
      <c r="H38" s="222"/>
      <c r="I38" s="217">
        <f>SUM(I33:I37)</f>
        <v>0</v>
      </c>
      <c r="K38" s="157"/>
      <c r="L38" s="157"/>
      <c r="M38" s="157"/>
      <c r="N38" s="157"/>
      <c r="O38" s="157"/>
      <c r="P38" s="221" t="s">
        <v>10</v>
      </c>
      <c r="Q38" s="222"/>
      <c r="R38" s="217">
        <f>SUM(R33:R37)</f>
        <v>0</v>
      </c>
    </row>
    <row r="39" spans="2:18" s="157" customFormat="1" ht="45" customHeight="1" thickBot="1">
      <c r="I39" s="218"/>
      <c r="R39" s="218"/>
    </row>
    <row r="40" spans="2:18" ht="15.5" thickTop="1" thickBot="1">
      <c r="B40" s="228" t="s">
        <v>17</v>
      </c>
      <c r="C40" s="229"/>
      <c r="D40" s="229"/>
      <c r="E40" s="229"/>
      <c r="F40" s="229"/>
      <c r="G40" s="229"/>
      <c r="H40" s="230"/>
      <c r="I40" s="225" t="s">
        <v>2</v>
      </c>
      <c r="K40" s="228" t="s">
        <v>18</v>
      </c>
      <c r="L40" s="229"/>
      <c r="M40" s="229"/>
      <c r="N40" s="229"/>
      <c r="O40" s="229"/>
      <c r="P40" s="229"/>
      <c r="Q40" s="230"/>
      <c r="R40" s="225" t="s">
        <v>2</v>
      </c>
    </row>
    <row r="41" spans="2:18" ht="30.65" customHeight="1">
      <c r="B41" s="160" t="s">
        <v>4</v>
      </c>
      <c r="C41" s="161" t="s">
        <v>5</v>
      </c>
      <c r="D41" s="161" t="s">
        <v>6</v>
      </c>
      <c r="E41" s="161" t="s">
        <v>6</v>
      </c>
      <c r="F41" s="161" t="s">
        <v>7</v>
      </c>
      <c r="G41" s="161" t="s">
        <v>8</v>
      </c>
      <c r="H41" s="162" t="s">
        <v>9</v>
      </c>
      <c r="I41" s="226"/>
      <c r="K41" s="160" t="s">
        <v>4</v>
      </c>
      <c r="L41" s="161" t="s">
        <v>5</v>
      </c>
      <c r="M41" s="161" t="s">
        <v>6</v>
      </c>
      <c r="N41" s="161" t="s">
        <v>6</v>
      </c>
      <c r="O41" s="161" t="s">
        <v>7</v>
      </c>
      <c r="P41" s="161" t="s">
        <v>8</v>
      </c>
      <c r="Q41" s="162" t="s">
        <v>9</v>
      </c>
      <c r="R41" s="226"/>
    </row>
    <row r="42" spans="2:18">
      <c r="B42" s="163"/>
      <c r="C42" s="165"/>
      <c r="D42" s="165"/>
      <c r="E42" s="165"/>
      <c r="F42" s="165"/>
      <c r="G42" s="165"/>
      <c r="H42" s="166">
        <v>1</v>
      </c>
      <c r="I42" s="216">
        <f>SUMIFS(Mai!$U$5:$U$15,Mai!$E$5:$E$15,"&lt;2",Mai!$E$5:$E$15,"&gt;0")</f>
        <v>0</v>
      </c>
      <c r="K42" s="163"/>
      <c r="L42" s="165"/>
      <c r="M42" s="165">
        <v>1</v>
      </c>
      <c r="N42" s="155">
        <f t="shared" ref="N42:Q45" si="13">M42+1</f>
        <v>2</v>
      </c>
      <c r="O42" s="165">
        <f t="shared" si="13"/>
        <v>3</v>
      </c>
      <c r="P42" s="165">
        <f t="shared" si="13"/>
        <v>4</v>
      </c>
      <c r="Q42" s="166">
        <f t="shared" si="13"/>
        <v>5</v>
      </c>
      <c r="R42" s="216">
        <f>SUMIFS(Juin!$U$5:$U$15,Juin!$E$5:$E$15,"&lt;6",Juin!$E$5:$E$15,"&gt;0")</f>
        <v>0</v>
      </c>
    </row>
    <row r="43" spans="2:18">
      <c r="B43" s="163">
        <f>H42+1</f>
        <v>2</v>
      </c>
      <c r="C43" s="165">
        <f t="shared" ref="C43:H46" si="14">B43+1</f>
        <v>3</v>
      </c>
      <c r="D43" s="155">
        <f t="shared" si="14"/>
        <v>4</v>
      </c>
      <c r="E43" s="165">
        <f t="shared" si="14"/>
        <v>5</v>
      </c>
      <c r="F43" s="165">
        <f t="shared" si="14"/>
        <v>6</v>
      </c>
      <c r="G43" s="155">
        <f t="shared" si="14"/>
        <v>7</v>
      </c>
      <c r="H43" s="166">
        <f t="shared" si="14"/>
        <v>8</v>
      </c>
      <c r="I43" s="216">
        <f>SUMIFS(Mai!$U$5:$U$15,Mai!$E$5:$E$15,"&lt;9",Mai!$E$5:$E$15,"&gt;1")</f>
        <v>0</v>
      </c>
      <c r="K43" s="163">
        <f>Q42+1</f>
        <v>6</v>
      </c>
      <c r="L43" s="155">
        <f t="shared" ref="L43:M46" si="15">K43+1</f>
        <v>7</v>
      </c>
      <c r="M43" s="165">
        <f t="shared" si="15"/>
        <v>8</v>
      </c>
      <c r="N43" s="165">
        <f t="shared" si="13"/>
        <v>9</v>
      </c>
      <c r="O43" s="155">
        <f t="shared" si="13"/>
        <v>10</v>
      </c>
      <c r="P43" s="165">
        <f t="shared" si="13"/>
        <v>11</v>
      </c>
      <c r="Q43" s="166">
        <f t="shared" si="13"/>
        <v>12</v>
      </c>
      <c r="R43" s="216">
        <f>SUMIFS(Juin!$U$5:$U$15,Juin!$E$5:$E$15,"&lt;13",Juin!$E$5:$E$15,"&gt;5")</f>
        <v>0</v>
      </c>
    </row>
    <row r="44" spans="2:18">
      <c r="B44" s="163">
        <f>H43+1</f>
        <v>9</v>
      </c>
      <c r="C44" s="165">
        <f t="shared" si="14"/>
        <v>10</v>
      </c>
      <c r="D44" s="165">
        <f t="shared" si="14"/>
        <v>11</v>
      </c>
      <c r="E44" s="155">
        <f t="shared" si="14"/>
        <v>12</v>
      </c>
      <c r="F44" s="165">
        <f t="shared" si="14"/>
        <v>13</v>
      </c>
      <c r="G44" s="165">
        <f t="shared" si="14"/>
        <v>14</v>
      </c>
      <c r="H44" s="166">
        <f>G44+1</f>
        <v>15</v>
      </c>
      <c r="I44" s="216">
        <f>SUMIFS(Mai!$U$5:$U$15,Mai!$E$5:$E$15,"&lt;16",Mai!$E$5:$E$15,"&gt;8")</f>
        <v>0</v>
      </c>
      <c r="K44" s="163">
        <f>Q43+1</f>
        <v>13</v>
      </c>
      <c r="L44" s="165">
        <f t="shared" si="15"/>
        <v>14</v>
      </c>
      <c r="M44" s="155">
        <f t="shared" si="15"/>
        <v>15</v>
      </c>
      <c r="N44" s="165">
        <f t="shared" si="13"/>
        <v>16</v>
      </c>
      <c r="O44" s="165">
        <f t="shared" si="13"/>
        <v>17</v>
      </c>
      <c r="P44" s="155">
        <f t="shared" si="13"/>
        <v>18</v>
      </c>
      <c r="Q44" s="166">
        <f t="shared" si="13"/>
        <v>19</v>
      </c>
      <c r="R44" s="216">
        <f>SUMIFS(Juin!$U$5:$U$15,Juin!$E$5:$E$15,"&lt;20",Juin!$E$5:$E$15,"&gt;12")</f>
        <v>0</v>
      </c>
    </row>
    <row r="45" spans="2:18">
      <c r="B45" s="163">
        <f>H44+1</f>
        <v>16</v>
      </c>
      <c r="C45" s="165">
        <f t="shared" si="14"/>
        <v>17</v>
      </c>
      <c r="D45" s="155">
        <f t="shared" si="14"/>
        <v>18</v>
      </c>
      <c r="E45" s="165">
        <f t="shared" si="14"/>
        <v>19</v>
      </c>
      <c r="F45" s="165">
        <f t="shared" si="14"/>
        <v>20</v>
      </c>
      <c r="G45" s="167">
        <f t="shared" si="14"/>
        <v>21</v>
      </c>
      <c r="H45" s="166">
        <f>G45+1</f>
        <v>22</v>
      </c>
      <c r="I45" s="216">
        <f>SUMIFS(Mai!$U$5:$U$15,Mai!$E$5:$E$15,"&lt;23",Mai!$E$5:$E$15,"&gt;15")</f>
        <v>0</v>
      </c>
      <c r="K45" s="163">
        <f>Q44+1</f>
        <v>20</v>
      </c>
      <c r="L45" s="165">
        <f t="shared" si="15"/>
        <v>21</v>
      </c>
      <c r="M45" s="165">
        <f t="shared" si="15"/>
        <v>22</v>
      </c>
      <c r="N45" s="165">
        <f t="shared" si="13"/>
        <v>23</v>
      </c>
      <c r="O45" s="167">
        <f t="shared" si="13"/>
        <v>24</v>
      </c>
      <c r="P45" s="167">
        <f t="shared" si="13"/>
        <v>25</v>
      </c>
      <c r="Q45" s="166">
        <f t="shared" si="13"/>
        <v>26</v>
      </c>
      <c r="R45" s="216">
        <f>SUMIFS(Juin!$U$5:$U$15,Juin!$E$5:$E$15,"&lt;27",Juin!$E$5:$E$15,"&gt;19")</f>
        <v>0</v>
      </c>
    </row>
    <row r="46" spans="2:18" ht="15" thickBot="1">
      <c r="B46" s="163">
        <f>H45+1</f>
        <v>23</v>
      </c>
      <c r="C46" s="167">
        <f t="shared" si="14"/>
        <v>24</v>
      </c>
      <c r="D46" s="155">
        <f t="shared" si="14"/>
        <v>25</v>
      </c>
      <c r="E46" s="165">
        <f t="shared" si="14"/>
        <v>26</v>
      </c>
      <c r="F46" s="165">
        <f t="shared" si="14"/>
        <v>27</v>
      </c>
      <c r="G46" s="155">
        <f t="shared" si="14"/>
        <v>28</v>
      </c>
      <c r="H46" s="166">
        <f>G46+1</f>
        <v>29</v>
      </c>
      <c r="I46" s="216">
        <f>SUMIFS(Mai!$U$5:$U$15,Mai!$E$5:$E$15,"&lt;30",Mai!$E$5:$E$15,"&gt;22")</f>
        <v>0</v>
      </c>
      <c r="K46" s="168">
        <f>Q45+1</f>
        <v>27</v>
      </c>
      <c r="L46" s="169">
        <f t="shared" si="15"/>
        <v>28</v>
      </c>
      <c r="M46" s="169">
        <f t="shared" si="15"/>
        <v>29</v>
      </c>
      <c r="N46" s="169">
        <f>M46+1</f>
        <v>30</v>
      </c>
      <c r="O46" s="171"/>
      <c r="P46" s="169"/>
      <c r="Q46" s="170"/>
      <c r="R46" s="216">
        <f>SUMIFS(Juin!$U$5:$U$15,Juin!$E$5:$E$15,"&lt;31",Juin!$E$5:$E$15,"&gt;26")</f>
        <v>0</v>
      </c>
    </row>
    <row r="47" spans="2:18" ht="15.5" thickTop="1" thickBot="1">
      <c r="B47" s="174">
        <f>H46+1</f>
        <v>30</v>
      </c>
      <c r="C47" s="169">
        <f>B47+1</f>
        <v>31</v>
      </c>
      <c r="D47" s="172"/>
      <c r="E47" s="172"/>
      <c r="F47" s="172"/>
      <c r="G47" s="172"/>
      <c r="H47" s="170"/>
      <c r="I47" s="216">
        <f>SUMIFS(Mai!$U$5:$U$15,Mai!$E$5:$E$15,"&lt;32",Mai!$E$5:$E$15,"&gt;29")</f>
        <v>0</v>
      </c>
      <c r="K47" s="157"/>
      <c r="L47" s="157"/>
      <c r="M47" s="157"/>
      <c r="N47" s="157"/>
      <c r="O47" s="157"/>
      <c r="P47" s="221" t="s">
        <v>10</v>
      </c>
      <c r="Q47" s="222"/>
      <c r="R47" s="217">
        <f>SUM(R42:R46)</f>
        <v>0</v>
      </c>
    </row>
    <row r="48" spans="2:18" ht="15" thickTop="1">
      <c r="B48" s="157"/>
      <c r="C48" s="157"/>
      <c r="D48" s="157"/>
      <c r="E48" s="157"/>
      <c r="F48" s="157"/>
      <c r="G48" s="221" t="s">
        <v>10</v>
      </c>
      <c r="H48" s="222"/>
      <c r="I48" s="217">
        <f>SUM(I43:I47)</f>
        <v>0</v>
      </c>
      <c r="K48" s="157"/>
      <c r="L48" s="157"/>
      <c r="M48" s="157"/>
      <c r="N48" s="157"/>
      <c r="O48" s="157"/>
      <c r="P48" s="157"/>
      <c r="Q48" s="157"/>
      <c r="R48" s="218"/>
    </row>
    <row r="49" spans="9:18" s="157" customFormat="1">
      <c r="I49" s="218"/>
      <c r="R49" s="218"/>
    </row>
    <row r="50" spans="9:18" s="157" customFormat="1">
      <c r="I50" s="218"/>
      <c r="R50" s="218"/>
    </row>
    <row r="51" spans="9:18" s="157" customFormat="1">
      <c r="I51" s="218"/>
      <c r="R51" s="218"/>
    </row>
    <row r="52" spans="9:18" s="157" customFormat="1">
      <c r="I52" s="218"/>
      <c r="R52" s="218"/>
    </row>
    <row r="53" spans="9:18" s="157" customFormat="1">
      <c r="I53" s="218"/>
      <c r="R53" s="218"/>
    </row>
    <row r="54" spans="9:18" s="157" customFormat="1">
      <c r="I54" s="218"/>
      <c r="R54" s="218"/>
    </row>
    <row r="55" spans="9:18" s="157" customFormat="1">
      <c r="I55" s="218"/>
      <c r="R55" s="218"/>
    </row>
    <row r="56" spans="9:18" s="157" customFormat="1">
      <c r="I56" s="218"/>
      <c r="R56" s="218"/>
    </row>
    <row r="57" spans="9:18" s="157" customFormat="1">
      <c r="I57" s="218"/>
      <c r="R57" s="218"/>
    </row>
    <row r="58" spans="9:18" s="157" customFormat="1">
      <c r="I58" s="218"/>
      <c r="R58" s="218"/>
    </row>
    <row r="59" spans="9:18" s="157" customFormat="1">
      <c r="I59" s="218"/>
      <c r="R59" s="218"/>
    </row>
    <row r="60" spans="9:18" s="157" customFormat="1">
      <c r="I60" s="218"/>
      <c r="R60" s="218"/>
    </row>
    <row r="61" spans="9:18" s="157" customFormat="1">
      <c r="I61" s="218"/>
      <c r="R61" s="218"/>
    </row>
    <row r="62" spans="9:18" s="157" customFormat="1">
      <c r="I62" s="218"/>
      <c r="R62" s="218"/>
    </row>
    <row r="63" spans="9:18" s="157" customFormat="1">
      <c r="I63" s="218"/>
      <c r="R63" s="218"/>
    </row>
    <row r="64" spans="9:18" s="157" customFormat="1">
      <c r="I64" s="218"/>
      <c r="R64" s="218"/>
    </row>
    <row r="65" spans="9:18" s="157" customFormat="1">
      <c r="I65" s="218"/>
      <c r="R65" s="218"/>
    </row>
    <row r="66" spans="9:18" s="157" customFormat="1">
      <c r="I66" s="218"/>
      <c r="R66" s="218"/>
    </row>
    <row r="67" spans="9:18" s="157" customFormat="1">
      <c r="I67" s="218"/>
      <c r="R67" s="218"/>
    </row>
    <row r="68" spans="9:18" s="157" customFormat="1">
      <c r="I68" s="218"/>
      <c r="R68" s="218"/>
    </row>
    <row r="69" spans="9:18" s="157" customFormat="1">
      <c r="I69" s="218"/>
      <c r="R69" s="218"/>
    </row>
    <row r="70" spans="9:18" s="157" customFormat="1">
      <c r="I70" s="218"/>
      <c r="R70" s="218"/>
    </row>
    <row r="71" spans="9:18" s="157" customFormat="1">
      <c r="I71" s="218"/>
      <c r="R71" s="218"/>
    </row>
    <row r="72" spans="9:18" s="157" customFormat="1">
      <c r="I72" s="218"/>
      <c r="R72" s="218"/>
    </row>
    <row r="73" spans="9:18" s="157" customFormat="1">
      <c r="I73" s="218"/>
      <c r="R73" s="218"/>
    </row>
    <row r="74" spans="9:18" s="157" customFormat="1">
      <c r="I74" s="218"/>
      <c r="R74" s="218"/>
    </row>
    <row r="75" spans="9:18" s="157" customFormat="1">
      <c r="I75" s="218"/>
      <c r="R75" s="218"/>
    </row>
    <row r="76" spans="9:18" s="157" customFormat="1">
      <c r="I76" s="218"/>
      <c r="R76" s="218"/>
    </row>
    <row r="77" spans="9:18" s="157" customFormat="1">
      <c r="I77" s="218"/>
      <c r="R77" s="218"/>
    </row>
    <row r="78" spans="9:18" s="157" customFormat="1">
      <c r="I78" s="218"/>
      <c r="R78" s="218"/>
    </row>
    <row r="79" spans="9:18" s="157" customFormat="1">
      <c r="I79" s="218"/>
      <c r="R79" s="218"/>
    </row>
    <row r="80" spans="9:18" s="157" customFormat="1">
      <c r="I80" s="218"/>
      <c r="R80" s="218"/>
    </row>
    <row r="81" spans="9:18" s="157" customFormat="1">
      <c r="I81" s="218"/>
      <c r="R81" s="218"/>
    </row>
    <row r="82" spans="9:18" s="157" customFormat="1">
      <c r="I82" s="218"/>
      <c r="R82" s="218"/>
    </row>
    <row r="83" spans="9:18" s="157" customFormat="1">
      <c r="I83" s="218"/>
      <c r="R83" s="218"/>
    </row>
    <row r="84" spans="9:18" s="157" customFormat="1">
      <c r="I84" s="218"/>
      <c r="R84" s="218"/>
    </row>
    <row r="85" spans="9:18" s="157" customFormat="1">
      <c r="I85" s="218"/>
      <c r="R85" s="218"/>
    </row>
    <row r="86" spans="9:18" s="157" customFormat="1">
      <c r="I86" s="218"/>
      <c r="R86" s="218"/>
    </row>
    <row r="87" spans="9:18" s="157" customFormat="1">
      <c r="I87" s="218"/>
      <c r="R87" s="218"/>
    </row>
    <row r="88" spans="9:18" s="157" customFormat="1">
      <c r="I88" s="218"/>
      <c r="R88" s="218"/>
    </row>
    <row r="89" spans="9:18" s="157" customFormat="1">
      <c r="I89" s="218"/>
      <c r="R89" s="218"/>
    </row>
    <row r="90" spans="9:18" s="157" customFormat="1">
      <c r="I90" s="218"/>
      <c r="R90" s="218"/>
    </row>
    <row r="91" spans="9:18" s="157" customFormat="1">
      <c r="I91" s="218"/>
      <c r="R91" s="218"/>
    </row>
    <row r="92" spans="9:18" s="157" customFormat="1">
      <c r="I92" s="218"/>
      <c r="R92" s="218"/>
    </row>
    <row r="93" spans="9:18" s="157" customFormat="1">
      <c r="I93" s="218"/>
      <c r="R93" s="218"/>
    </row>
    <row r="94" spans="9:18" s="157" customFormat="1">
      <c r="I94" s="218"/>
      <c r="R94" s="218"/>
    </row>
    <row r="95" spans="9:18" s="157" customFormat="1">
      <c r="I95" s="218"/>
      <c r="R95" s="218"/>
    </row>
    <row r="96" spans="9:18" s="157" customFormat="1">
      <c r="I96" s="218"/>
      <c r="R96" s="218"/>
    </row>
    <row r="97" spans="9:18" s="157" customFormat="1">
      <c r="I97" s="218"/>
      <c r="R97" s="218"/>
    </row>
  </sheetData>
  <sheetProtection sheet="1" objects="1" scenarios="1"/>
  <mergeCells count="32">
    <mergeCell ref="B40:H40"/>
    <mergeCell ref="K40:Q40"/>
    <mergeCell ref="P47:Q47"/>
    <mergeCell ref="A2:T2"/>
    <mergeCell ref="B3:H3"/>
    <mergeCell ref="K3:Q3"/>
    <mergeCell ref="G10:H10"/>
    <mergeCell ref="P10:Q10"/>
    <mergeCell ref="B12:H12"/>
    <mergeCell ref="K12:Q12"/>
    <mergeCell ref="P38:Q38"/>
    <mergeCell ref="G19:H19"/>
    <mergeCell ref="P19:Q19"/>
    <mergeCell ref="B21:H21"/>
    <mergeCell ref="K21:Q21"/>
    <mergeCell ref="P28:Q28"/>
    <mergeCell ref="G48:H48"/>
    <mergeCell ref="I3:I4"/>
    <mergeCell ref="R3:R4"/>
    <mergeCell ref="I12:I13"/>
    <mergeCell ref="R12:R13"/>
    <mergeCell ref="I21:I22"/>
    <mergeCell ref="R21:R22"/>
    <mergeCell ref="R31:R32"/>
    <mergeCell ref="I31:I32"/>
    <mergeCell ref="I40:I41"/>
    <mergeCell ref="R40:R41"/>
    <mergeCell ref="G29:H29"/>
    <mergeCell ref="P29:Q29"/>
    <mergeCell ref="B31:H31"/>
    <mergeCell ref="K31:Q31"/>
    <mergeCell ref="G38:H3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5D000"/>
  </sheetPr>
  <dimension ref="A1:U61"/>
  <sheetViews>
    <sheetView showGridLines="0" topLeftCell="D7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129" customWidth="1"/>
    <col min="5" max="5" width="5.453125" style="129" customWidth="1"/>
    <col min="6" max="6" width="17.26953125" style="129" customWidth="1"/>
    <col min="7" max="7" width="7.81640625" style="129" customWidth="1"/>
    <col min="8" max="8" width="1.54296875" style="129" customWidth="1"/>
    <col min="9" max="9" width="8.453125" style="129" customWidth="1"/>
    <col min="10" max="10" width="7.81640625" style="129" customWidth="1"/>
    <col min="11" max="11" width="1.54296875" style="129" customWidth="1"/>
    <col min="12" max="12" width="8.7265625" style="129" customWidth="1"/>
    <col min="13" max="13" width="9.54296875" style="129" bestFit="1" customWidth="1"/>
    <col min="14" max="14" width="9" style="129" customWidth="1"/>
    <col min="15" max="15" width="1.54296875" style="129" customWidth="1"/>
    <col min="16" max="16" width="9" style="129" customWidth="1"/>
    <col min="17" max="17" width="9.453125" style="129" customWidth="1"/>
    <col min="18" max="18" width="1.54296875" style="129" customWidth="1"/>
    <col min="19" max="19" width="9.453125" style="129" customWidth="1"/>
    <col min="20" max="20" width="9.453125" style="129" bestFit="1" customWidth="1"/>
    <col min="21" max="21" width="18.7265625" style="129" bestFit="1" customWidth="1"/>
    <col min="22" max="16384" width="11.453125" style="129"/>
  </cols>
  <sheetData>
    <row r="1" spans="1:21" ht="9" customHeight="1" thickBot="1"/>
    <row r="2" spans="1:21" ht="82.15" customHeight="1" thickTop="1" thickBot="1">
      <c r="A2" s="4">
        <v>1</v>
      </c>
      <c r="B2" s="5">
        <v>0</v>
      </c>
      <c r="C2" s="5">
        <v>1</v>
      </c>
      <c r="E2" s="409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1"/>
    </row>
    <row r="3" spans="1:21" ht="31.9" customHeight="1" thickTop="1">
      <c r="A3" s="4">
        <v>2</v>
      </c>
      <c r="B3" s="5">
        <v>1</v>
      </c>
      <c r="C3" s="5">
        <v>2</v>
      </c>
      <c r="D3" s="130"/>
      <c r="E3" s="412" t="s">
        <v>19</v>
      </c>
      <c r="F3" s="413"/>
      <c r="G3" s="416" t="s">
        <v>20</v>
      </c>
      <c r="H3" s="417"/>
      <c r="I3" s="418"/>
      <c r="J3" s="416" t="s">
        <v>21</v>
      </c>
      <c r="K3" s="417"/>
      <c r="L3" s="417"/>
      <c r="M3" s="419" t="s">
        <v>22</v>
      </c>
      <c r="N3" s="421" t="s">
        <v>23</v>
      </c>
      <c r="O3" s="421"/>
      <c r="P3" s="422"/>
      <c r="Q3" s="423" t="s">
        <v>24</v>
      </c>
      <c r="R3" s="421"/>
      <c r="S3" s="421"/>
      <c r="T3" s="424" t="s">
        <v>25</v>
      </c>
      <c r="U3" s="426" t="s">
        <v>26</v>
      </c>
    </row>
    <row r="4" spans="1:21" ht="15.5">
      <c r="A4" s="4">
        <v>3</v>
      </c>
      <c r="B4" s="5">
        <v>2</v>
      </c>
      <c r="C4" s="5">
        <v>3</v>
      </c>
      <c r="D4" s="130"/>
      <c r="E4" s="414"/>
      <c r="F4" s="415"/>
      <c r="G4" s="134" t="s">
        <v>27</v>
      </c>
      <c r="H4" s="135"/>
      <c r="I4" s="136" t="s">
        <v>28</v>
      </c>
      <c r="J4" s="134" t="s">
        <v>27</v>
      </c>
      <c r="K4" s="135"/>
      <c r="L4" s="135" t="s">
        <v>28</v>
      </c>
      <c r="M4" s="420"/>
      <c r="N4" s="137" t="s">
        <v>27</v>
      </c>
      <c r="O4" s="137"/>
      <c r="P4" s="138" t="s">
        <v>28</v>
      </c>
      <c r="Q4" s="139" t="s">
        <v>27</v>
      </c>
      <c r="R4" s="137"/>
      <c r="S4" s="137" t="s">
        <v>28</v>
      </c>
      <c r="T4" s="425"/>
      <c r="U4" s="427"/>
    </row>
    <row r="5" spans="1:21" ht="19.899999999999999" customHeight="1">
      <c r="A5" s="4">
        <v>4</v>
      </c>
      <c r="B5" s="5">
        <v>3</v>
      </c>
      <c r="C5" s="5">
        <v>4</v>
      </c>
      <c r="D5" s="130"/>
      <c r="E5" s="99"/>
      <c r="F5" s="132" t="str">
        <f>IF(E5&gt;0,"mai 2021","")</f>
        <v/>
      </c>
      <c r="G5" s="6"/>
      <c r="H5" s="7" t="s">
        <v>29</v>
      </c>
      <c r="I5" s="179"/>
      <c r="J5" s="180"/>
      <c r="K5" s="7" t="s">
        <v>29</v>
      </c>
      <c r="L5" s="8"/>
      <c r="M5" s="208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210" t="str">
        <f>IF(TIME(Q5,S5,$R$4)-TIME(N5,P5,$O$4)=0,"",TIME(Q5,S5,$R$4)-TIME(N5,P5,$O$4))</f>
        <v/>
      </c>
      <c r="U5" s="140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130"/>
      <c r="E6" s="100"/>
      <c r="F6" s="132" t="str">
        <f t="shared" ref="F6:F15" si="1">IF(E6&gt;0,"mai 2021","")</f>
        <v/>
      </c>
      <c r="G6" s="6"/>
      <c r="H6" s="7" t="s">
        <v>29</v>
      </c>
      <c r="I6" s="179"/>
      <c r="J6" s="180"/>
      <c r="K6" s="7" t="s">
        <v>29</v>
      </c>
      <c r="L6" s="8"/>
      <c r="M6" s="208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210" t="str">
        <f t="shared" ref="T6:T15" si="3">IF(TIME(Q6,S6,$R$4)-TIME(N6,P6,$O$4)=0,"",TIME(Q6,S6,$R$4)-TIME(N6,P6,$O$4))</f>
        <v/>
      </c>
      <c r="U6" s="140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130"/>
      <c r="E7" s="100"/>
      <c r="F7" s="132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208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210" t="str">
        <f t="shared" si="3"/>
        <v/>
      </c>
      <c r="U7" s="140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130"/>
      <c r="E8" s="100"/>
      <c r="F8" s="132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208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210" t="str">
        <f t="shared" si="3"/>
        <v/>
      </c>
      <c r="U8" s="140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130"/>
      <c r="E9" s="100"/>
      <c r="F9" s="132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208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210" t="str">
        <f t="shared" si="3"/>
        <v/>
      </c>
      <c r="U9" s="140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130"/>
      <c r="E10" s="100"/>
      <c r="F10" s="132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208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210" t="str">
        <f t="shared" si="3"/>
        <v/>
      </c>
      <c r="U10" s="140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130"/>
      <c r="E11" s="100"/>
      <c r="F11" s="132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208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210" t="str">
        <f t="shared" si="3"/>
        <v/>
      </c>
      <c r="U11" s="140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130"/>
      <c r="E12" s="100"/>
      <c r="F12" s="132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208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210" t="str">
        <f t="shared" si="3"/>
        <v/>
      </c>
      <c r="U12" s="140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130"/>
      <c r="E13" s="100"/>
      <c r="F13" s="132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208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210" t="str">
        <f t="shared" si="3"/>
        <v/>
      </c>
      <c r="U13" s="140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130"/>
      <c r="E14" s="100"/>
      <c r="F14" s="132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208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210" t="str">
        <f t="shared" si="3"/>
        <v/>
      </c>
      <c r="U14" s="140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130"/>
      <c r="E15" s="101"/>
      <c r="F15" s="133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209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211" t="str">
        <f t="shared" si="3"/>
        <v/>
      </c>
      <c r="U15" s="141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130"/>
      <c r="E16" s="131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97" t="s">
        <v>30</v>
      </c>
      <c r="U16" s="9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130"/>
      <c r="E17" s="406" t="s">
        <v>31</v>
      </c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8"/>
    </row>
    <row r="18" spans="1:21" ht="19.899999999999999" customHeight="1">
      <c r="A18" s="4">
        <v>17</v>
      </c>
      <c r="B18" s="5">
        <v>16</v>
      </c>
      <c r="C18" s="5">
        <v>17</v>
      </c>
      <c r="D18" s="130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130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130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130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130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130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130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130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130"/>
      <c r="E26" s="130"/>
    </row>
    <row r="27" spans="1:21">
      <c r="B27" s="5">
        <v>25</v>
      </c>
      <c r="C27" s="5">
        <v>26</v>
      </c>
      <c r="D27" s="130"/>
      <c r="E27" s="130"/>
    </row>
    <row r="28" spans="1:21">
      <c r="B28" s="5">
        <v>26</v>
      </c>
      <c r="C28" s="5">
        <v>27</v>
      </c>
      <c r="D28" s="130"/>
      <c r="E28" s="130"/>
    </row>
    <row r="29" spans="1:21">
      <c r="B29" s="5">
        <v>27</v>
      </c>
      <c r="C29" s="5">
        <v>28</v>
      </c>
      <c r="D29" s="130"/>
      <c r="E29" s="130"/>
    </row>
    <row r="30" spans="1:21">
      <c r="B30" s="5">
        <v>28</v>
      </c>
      <c r="C30" s="5">
        <v>29</v>
      </c>
      <c r="D30" s="130"/>
      <c r="E30" s="130"/>
    </row>
    <row r="31" spans="1:21">
      <c r="B31" s="5">
        <v>29</v>
      </c>
      <c r="C31" s="5">
        <v>30</v>
      </c>
      <c r="D31" s="130"/>
      <c r="E31" s="130"/>
    </row>
    <row r="32" spans="1:21">
      <c r="B32" s="5">
        <v>30</v>
      </c>
      <c r="C32" s="5">
        <v>31</v>
      </c>
      <c r="D32" s="130"/>
      <c r="E32" s="130"/>
    </row>
    <row r="33" spans="2:5">
      <c r="B33" s="5">
        <v>31</v>
      </c>
      <c r="C33" s="5"/>
      <c r="D33" s="130"/>
      <c r="E33" s="130"/>
    </row>
    <row r="34" spans="2:5">
      <c r="B34" s="5">
        <v>32</v>
      </c>
      <c r="C34" s="5"/>
      <c r="D34" s="130"/>
      <c r="E34" s="130"/>
    </row>
    <row r="35" spans="2:5">
      <c r="B35" s="5">
        <v>33</v>
      </c>
      <c r="C35" s="5"/>
      <c r="D35" s="130"/>
      <c r="E35" s="130"/>
    </row>
    <row r="36" spans="2:5">
      <c r="B36" s="5">
        <v>34</v>
      </c>
      <c r="C36" s="5"/>
      <c r="D36" s="130"/>
      <c r="E36" s="130"/>
    </row>
    <row r="37" spans="2:5">
      <c r="B37" s="5">
        <v>35</v>
      </c>
      <c r="C37" s="5"/>
      <c r="D37" s="130"/>
      <c r="E37" s="130"/>
    </row>
    <row r="38" spans="2:5">
      <c r="B38" s="5">
        <v>36</v>
      </c>
      <c r="C38" s="5"/>
      <c r="D38" s="130"/>
      <c r="E38" s="130"/>
    </row>
    <row r="39" spans="2:5">
      <c r="B39" s="5">
        <v>37</v>
      </c>
      <c r="C39" s="5"/>
      <c r="D39" s="130"/>
      <c r="E39" s="130"/>
    </row>
    <row r="40" spans="2:5">
      <c r="B40" s="5">
        <v>38</v>
      </c>
      <c r="C40" s="5"/>
      <c r="D40" s="130"/>
      <c r="E40" s="130"/>
    </row>
    <row r="41" spans="2:5">
      <c r="B41" s="5">
        <v>39</v>
      </c>
      <c r="C41" s="5"/>
      <c r="D41" s="130"/>
      <c r="E41" s="130"/>
    </row>
    <row r="42" spans="2:5">
      <c r="B42" s="5">
        <v>40</v>
      </c>
      <c r="C42" s="5"/>
      <c r="D42" s="130"/>
      <c r="E42" s="130"/>
    </row>
    <row r="43" spans="2:5">
      <c r="B43" s="5">
        <v>41</v>
      </c>
      <c r="C43" s="5"/>
      <c r="D43" s="130"/>
      <c r="E43" s="130"/>
    </row>
    <row r="44" spans="2:5">
      <c r="B44" s="5">
        <v>42</v>
      </c>
      <c r="C44" s="5"/>
      <c r="D44" s="130"/>
      <c r="E44" s="130"/>
    </row>
    <row r="45" spans="2:5">
      <c r="B45" s="5">
        <v>43</v>
      </c>
      <c r="C45" s="5"/>
      <c r="D45" s="130"/>
      <c r="E45" s="130"/>
    </row>
    <row r="46" spans="2:5">
      <c r="B46" s="5">
        <v>44</v>
      </c>
      <c r="C46" s="5"/>
      <c r="D46" s="130"/>
      <c r="E46" s="130"/>
    </row>
    <row r="47" spans="2:5">
      <c r="B47" s="5">
        <v>45</v>
      </c>
      <c r="C47" s="5"/>
      <c r="D47" s="130"/>
      <c r="E47" s="130"/>
    </row>
    <row r="48" spans="2:5">
      <c r="B48" s="5">
        <v>46</v>
      </c>
      <c r="C48" s="5"/>
      <c r="D48" s="130"/>
      <c r="E48" s="130"/>
    </row>
    <row r="49" spans="2:5">
      <c r="B49" s="5">
        <v>47</v>
      </c>
      <c r="C49" s="5"/>
      <c r="D49" s="130"/>
      <c r="E49" s="130"/>
    </row>
    <row r="50" spans="2:5">
      <c r="B50" s="5">
        <v>48</v>
      </c>
      <c r="C50" s="5"/>
      <c r="D50" s="130"/>
      <c r="E50" s="130"/>
    </row>
    <row r="51" spans="2:5">
      <c r="B51" s="5">
        <v>49</v>
      </c>
      <c r="C51" s="5"/>
      <c r="D51" s="130"/>
      <c r="E51" s="130"/>
    </row>
    <row r="52" spans="2:5">
      <c r="B52" s="5">
        <v>50</v>
      </c>
      <c r="C52" s="5"/>
      <c r="D52" s="130"/>
      <c r="E52" s="130"/>
    </row>
    <row r="53" spans="2:5">
      <c r="B53" s="5">
        <v>51</v>
      </c>
      <c r="C53" s="5"/>
      <c r="D53" s="130"/>
      <c r="E53" s="130"/>
    </row>
    <row r="54" spans="2:5">
      <c r="B54" s="5">
        <v>52</v>
      </c>
      <c r="C54" s="5"/>
      <c r="D54" s="130"/>
      <c r="E54" s="130"/>
    </row>
    <row r="55" spans="2:5">
      <c r="B55" s="5">
        <v>53</v>
      </c>
      <c r="C55" s="5"/>
      <c r="D55" s="130"/>
      <c r="E55" s="130"/>
    </row>
    <row r="56" spans="2:5">
      <c r="B56" s="5">
        <v>54</v>
      </c>
      <c r="C56" s="5"/>
      <c r="D56" s="130"/>
      <c r="E56" s="130"/>
    </row>
    <row r="57" spans="2:5">
      <c r="B57" s="5">
        <v>55</v>
      </c>
      <c r="C57" s="5"/>
      <c r="D57" s="130"/>
      <c r="E57" s="130"/>
    </row>
    <row r="58" spans="2:5">
      <c r="B58" s="5">
        <v>56</v>
      </c>
      <c r="C58" s="5"/>
      <c r="D58" s="130"/>
      <c r="E58" s="130"/>
    </row>
    <row r="59" spans="2:5">
      <c r="B59" s="5">
        <v>57</v>
      </c>
      <c r="C59" s="5"/>
      <c r="D59" s="130"/>
      <c r="E59" s="130"/>
    </row>
    <row r="60" spans="2:5">
      <c r="B60" s="5">
        <v>58</v>
      </c>
      <c r="C60" s="5"/>
      <c r="D60" s="130"/>
      <c r="E60" s="130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I5:I15 S5:S15 P5:P15 L5:L15">
      <formula1>$B$1:$B$61</formula1>
    </dataValidation>
    <dataValidation type="list" allowBlank="1" showInputMessage="1" showErrorMessage="1" sqref="G5:G15 J5:J15 N5:N15 Q5:Q15">
      <formula1>$A$1:$A$24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DC7"/>
  </sheetPr>
  <dimension ref="A1:U61"/>
  <sheetViews>
    <sheetView showGridLines="0" topLeftCell="D10" zoomScaleNormal="100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142" customWidth="1"/>
    <col min="5" max="5" width="5.453125" style="142" customWidth="1"/>
    <col min="6" max="6" width="17.26953125" style="142" customWidth="1"/>
    <col min="7" max="7" width="7.81640625" style="142" customWidth="1"/>
    <col min="8" max="8" width="1.54296875" style="142" customWidth="1"/>
    <col min="9" max="9" width="8.453125" style="142" customWidth="1"/>
    <col min="10" max="10" width="7.81640625" style="142" customWidth="1"/>
    <col min="11" max="11" width="1.54296875" style="142" customWidth="1"/>
    <col min="12" max="12" width="8.7265625" style="142" customWidth="1"/>
    <col min="13" max="13" width="9.54296875" style="142" bestFit="1" customWidth="1"/>
    <col min="14" max="14" width="9" style="142" customWidth="1"/>
    <col min="15" max="15" width="1.54296875" style="142" customWidth="1"/>
    <col min="16" max="16" width="9" style="142" customWidth="1"/>
    <col min="17" max="17" width="9.453125" style="142" customWidth="1"/>
    <col min="18" max="18" width="1.54296875" style="142" customWidth="1"/>
    <col min="19" max="19" width="9.453125" style="142" customWidth="1"/>
    <col min="20" max="20" width="9.453125" style="142" bestFit="1" customWidth="1"/>
    <col min="21" max="21" width="18.7265625" style="142" bestFit="1" customWidth="1"/>
    <col min="22" max="16384" width="11.453125" style="142"/>
  </cols>
  <sheetData>
    <row r="1" spans="1:21" ht="9" customHeight="1" thickBot="1"/>
    <row r="2" spans="1:21" ht="82.15" customHeight="1" thickTop="1" thickBot="1">
      <c r="A2" s="4">
        <v>1</v>
      </c>
      <c r="B2" s="5">
        <v>0</v>
      </c>
      <c r="C2" s="5">
        <v>1</v>
      </c>
      <c r="E2" s="432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4"/>
    </row>
    <row r="3" spans="1:21" ht="31.9" customHeight="1" thickTop="1">
      <c r="A3" s="4">
        <v>2</v>
      </c>
      <c r="B3" s="5">
        <v>1</v>
      </c>
      <c r="C3" s="5">
        <v>2</v>
      </c>
      <c r="D3" s="143"/>
      <c r="E3" s="435" t="s">
        <v>19</v>
      </c>
      <c r="F3" s="436"/>
      <c r="G3" s="439" t="s">
        <v>20</v>
      </c>
      <c r="H3" s="440"/>
      <c r="I3" s="441"/>
      <c r="J3" s="439" t="s">
        <v>21</v>
      </c>
      <c r="K3" s="440"/>
      <c r="L3" s="440"/>
      <c r="M3" s="442" t="s">
        <v>22</v>
      </c>
      <c r="N3" s="444" t="s">
        <v>23</v>
      </c>
      <c r="O3" s="444"/>
      <c r="P3" s="445"/>
      <c r="Q3" s="446" t="s">
        <v>24</v>
      </c>
      <c r="R3" s="444"/>
      <c r="S3" s="444"/>
      <c r="T3" s="447" t="s">
        <v>25</v>
      </c>
      <c r="U3" s="449" t="s">
        <v>26</v>
      </c>
    </row>
    <row r="4" spans="1:21" ht="15.5">
      <c r="A4" s="4">
        <v>3</v>
      </c>
      <c r="B4" s="5">
        <v>2</v>
      </c>
      <c r="C4" s="5">
        <v>3</v>
      </c>
      <c r="D4" s="143"/>
      <c r="E4" s="437"/>
      <c r="F4" s="438"/>
      <c r="G4" s="147" t="s">
        <v>27</v>
      </c>
      <c r="H4" s="148"/>
      <c r="I4" s="149" t="s">
        <v>28</v>
      </c>
      <c r="J4" s="147" t="s">
        <v>27</v>
      </c>
      <c r="K4" s="148"/>
      <c r="L4" s="148" t="s">
        <v>28</v>
      </c>
      <c r="M4" s="443"/>
      <c r="N4" s="150" t="s">
        <v>27</v>
      </c>
      <c r="O4" s="150"/>
      <c r="P4" s="151" t="s">
        <v>28</v>
      </c>
      <c r="Q4" s="152" t="s">
        <v>27</v>
      </c>
      <c r="R4" s="150"/>
      <c r="S4" s="150" t="s">
        <v>28</v>
      </c>
      <c r="T4" s="448"/>
      <c r="U4" s="450"/>
    </row>
    <row r="5" spans="1:21" ht="19.899999999999999" customHeight="1">
      <c r="A5" s="4">
        <v>4</v>
      </c>
      <c r="B5" s="5">
        <v>3</v>
      </c>
      <c r="C5" s="5">
        <v>4</v>
      </c>
      <c r="D5" s="143"/>
      <c r="E5" s="99"/>
      <c r="F5" s="145" t="str">
        <f>IF(E5&gt;0,"juin 2021","")</f>
        <v/>
      </c>
      <c r="G5" s="6"/>
      <c r="H5" s="7" t="s">
        <v>29</v>
      </c>
      <c r="I5" s="179"/>
      <c r="J5" s="180"/>
      <c r="K5" s="7" t="s">
        <v>29</v>
      </c>
      <c r="L5" s="8"/>
      <c r="M5" s="212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214" t="str">
        <f>IF(TIME(Q5,S5,$R$4)-TIME(N5,P5,$O$4)=0,"",TIME(Q5,S5,$R$4)-TIME(N5,P5,$O$4))</f>
        <v/>
      </c>
      <c r="U5" s="153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143"/>
      <c r="E6" s="100"/>
      <c r="F6" s="145" t="str">
        <f t="shared" ref="F6:F15" si="1">IF(E6&gt;0,"juin 2021","")</f>
        <v/>
      </c>
      <c r="G6" s="6"/>
      <c r="H6" s="7" t="s">
        <v>29</v>
      </c>
      <c r="I6" s="179"/>
      <c r="J6" s="180"/>
      <c r="K6" s="7" t="s">
        <v>29</v>
      </c>
      <c r="L6" s="8"/>
      <c r="M6" s="212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214" t="str">
        <f t="shared" ref="T6:T15" si="3">IF(TIME(Q6,S6,$R$4)-TIME(N6,P6,$O$4)=0,"",TIME(Q6,S6,$R$4)-TIME(N6,P6,$O$4))</f>
        <v/>
      </c>
      <c r="U6" s="153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143"/>
      <c r="E7" s="100"/>
      <c r="F7" s="145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212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214" t="str">
        <f t="shared" si="3"/>
        <v/>
      </c>
      <c r="U7" s="153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143"/>
      <c r="E8" s="100"/>
      <c r="F8" s="145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212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214" t="str">
        <f t="shared" si="3"/>
        <v/>
      </c>
      <c r="U8" s="153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143"/>
      <c r="E9" s="100"/>
      <c r="F9" s="145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212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214" t="str">
        <f t="shared" si="3"/>
        <v/>
      </c>
      <c r="U9" s="153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143"/>
      <c r="E10" s="100"/>
      <c r="F10" s="145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212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214" t="str">
        <f t="shared" si="3"/>
        <v/>
      </c>
      <c r="U10" s="153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143"/>
      <c r="E11" s="100"/>
      <c r="F11" s="145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212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214" t="str">
        <f t="shared" si="3"/>
        <v/>
      </c>
      <c r="U11" s="153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143"/>
      <c r="E12" s="100"/>
      <c r="F12" s="145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212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214" t="str">
        <f t="shared" si="3"/>
        <v/>
      </c>
      <c r="U12" s="153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143"/>
      <c r="E13" s="100"/>
      <c r="F13" s="145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212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214" t="str">
        <f t="shared" si="3"/>
        <v/>
      </c>
      <c r="U13" s="153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143"/>
      <c r="E14" s="100"/>
      <c r="F14" s="145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212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214" t="str">
        <f t="shared" si="3"/>
        <v/>
      </c>
      <c r="U14" s="153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143"/>
      <c r="E15" s="101"/>
      <c r="F15" s="146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213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215" t="str">
        <f t="shared" si="3"/>
        <v/>
      </c>
      <c r="U15" s="154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143"/>
      <c r="E16" s="144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97" t="s">
        <v>30</v>
      </c>
      <c r="U16" s="9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143"/>
      <c r="E17" s="429" t="s">
        <v>31</v>
      </c>
      <c r="F17" s="430"/>
      <c r="G17" s="430"/>
      <c r="H17" s="430"/>
      <c r="I17" s="430"/>
      <c r="J17" s="430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1"/>
    </row>
    <row r="18" spans="1:21" ht="19.899999999999999" customHeight="1">
      <c r="A18" s="4">
        <v>17</v>
      </c>
      <c r="B18" s="5">
        <v>16</v>
      </c>
      <c r="C18" s="5">
        <v>17</v>
      </c>
      <c r="D18" s="143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143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143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143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143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143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143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143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143"/>
      <c r="E26" s="143"/>
    </row>
    <row r="27" spans="1:21">
      <c r="B27" s="5">
        <v>25</v>
      </c>
      <c r="C27" s="5">
        <v>26</v>
      </c>
      <c r="D27" s="143"/>
      <c r="E27" s="143"/>
    </row>
    <row r="28" spans="1:21">
      <c r="B28" s="5">
        <v>26</v>
      </c>
      <c r="C28" s="5">
        <v>27</v>
      </c>
      <c r="D28" s="143"/>
      <c r="E28" s="143"/>
    </row>
    <row r="29" spans="1:21">
      <c r="B29" s="5">
        <v>27</v>
      </c>
      <c r="C29" s="5">
        <v>28</v>
      </c>
      <c r="D29" s="143"/>
      <c r="E29" s="143"/>
    </row>
    <row r="30" spans="1:21">
      <c r="B30" s="5">
        <v>28</v>
      </c>
      <c r="C30" s="5">
        <v>29</v>
      </c>
      <c r="D30" s="143"/>
      <c r="E30" s="143"/>
    </row>
    <row r="31" spans="1:21">
      <c r="B31" s="5">
        <v>29</v>
      </c>
      <c r="C31" s="5">
        <v>30</v>
      </c>
      <c r="D31" s="143"/>
      <c r="E31" s="143"/>
    </row>
    <row r="32" spans="1:21">
      <c r="B32" s="5">
        <v>30</v>
      </c>
      <c r="C32" s="5">
        <v>31</v>
      </c>
      <c r="D32" s="143"/>
      <c r="E32" s="143"/>
    </row>
    <row r="33" spans="2:5">
      <c r="B33" s="5">
        <v>31</v>
      </c>
      <c r="C33" s="5"/>
      <c r="D33" s="143"/>
      <c r="E33" s="143"/>
    </row>
    <row r="34" spans="2:5">
      <c r="B34" s="5">
        <v>32</v>
      </c>
      <c r="C34" s="5"/>
      <c r="D34" s="143"/>
      <c r="E34" s="143"/>
    </row>
    <row r="35" spans="2:5">
      <c r="B35" s="5">
        <v>33</v>
      </c>
      <c r="C35" s="5"/>
      <c r="D35" s="143"/>
      <c r="E35" s="143"/>
    </row>
    <row r="36" spans="2:5">
      <c r="B36" s="5">
        <v>34</v>
      </c>
      <c r="C36" s="5"/>
      <c r="D36" s="143"/>
      <c r="E36" s="143"/>
    </row>
    <row r="37" spans="2:5">
      <c r="B37" s="5">
        <v>35</v>
      </c>
      <c r="C37" s="5"/>
      <c r="D37" s="143"/>
      <c r="E37" s="143"/>
    </row>
    <row r="38" spans="2:5">
      <c r="B38" s="5">
        <v>36</v>
      </c>
      <c r="C38" s="5"/>
      <c r="D38" s="143"/>
      <c r="E38" s="143"/>
    </row>
    <row r="39" spans="2:5">
      <c r="B39" s="5">
        <v>37</v>
      </c>
      <c r="C39" s="5"/>
      <c r="D39" s="143"/>
      <c r="E39" s="143"/>
    </row>
    <row r="40" spans="2:5">
      <c r="B40" s="5">
        <v>38</v>
      </c>
      <c r="C40" s="5"/>
      <c r="D40" s="143"/>
      <c r="E40" s="143"/>
    </row>
    <row r="41" spans="2:5">
      <c r="B41" s="5">
        <v>39</v>
      </c>
      <c r="C41" s="5"/>
      <c r="D41" s="143"/>
      <c r="E41" s="143"/>
    </row>
    <row r="42" spans="2:5">
      <c r="B42" s="5">
        <v>40</v>
      </c>
      <c r="C42" s="5"/>
      <c r="D42" s="143"/>
      <c r="E42" s="143"/>
    </row>
    <row r="43" spans="2:5">
      <c r="B43" s="5">
        <v>41</v>
      </c>
      <c r="C43" s="5"/>
      <c r="D43" s="143"/>
      <c r="E43" s="143"/>
    </row>
    <row r="44" spans="2:5">
      <c r="B44" s="5">
        <v>42</v>
      </c>
      <c r="C44" s="5"/>
      <c r="D44" s="143"/>
      <c r="E44" s="143"/>
    </row>
    <row r="45" spans="2:5">
      <c r="B45" s="5">
        <v>43</v>
      </c>
      <c r="C45" s="5"/>
      <c r="D45" s="143"/>
      <c r="E45" s="143"/>
    </row>
    <row r="46" spans="2:5">
      <c r="B46" s="5">
        <v>44</v>
      </c>
      <c r="C46" s="5"/>
      <c r="D46" s="143"/>
      <c r="E46" s="143"/>
    </row>
    <row r="47" spans="2:5">
      <c r="B47" s="5">
        <v>45</v>
      </c>
      <c r="C47" s="5"/>
      <c r="D47" s="143"/>
      <c r="E47" s="143"/>
    </row>
    <row r="48" spans="2:5">
      <c r="B48" s="5">
        <v>46</v>
      </c>
      <c r="C48" s="5"/>
      <c r="D48" s="143"/>
      <c r="E48" s="143"/>
    </row>
    <row r="49" spans="2:5">
      <c r="B49" s="5">
        <v>47</v>
      </c>
      <c r="C49" s="5"/>
      <c r="D49" s="143"/>
      <c r="E49" s="143"/>
    </row>
    <row r="50" spans="2:5">
      <c r="B50" s="5">
        <v>48</v>
      </c>
      <c r="C50" s="5"/>
      <c r="D50" s="143"/>
      <c r="E50" s="143"/>
    </row>
    <row r="51" spans="2:5">
      <c r="B51" s="5">
        <v>49</v>
      </c>
      <c r="C51" s="5"/>
      <c r="D51" s="143"/>
      <c r="E51" s="143"/>
    </row>
    <row r="52" spans="2:5">
      <c r="B52" s="5">
        <v>50</v>
      </c>
      <c r="C52" s="5"/>
      <c r="D52" s="143"/>
      <c r="E52" s="143"/>
    </row>
    <row r="53" spans="2:5">
      <c r="B53" s="5">
        <v>51</v>
      </c>
      <c r="C53" s="5"/>
      <c r="D53" s="143"/>
      <c r="E53" s="143"/>
    </row>
    <row r="54" spans="2:5">
      <c r="B54" s="5">
        <v>52</v>
      </c>
      <c r="C54" s="5"/>
      <c r="D54" s="143"/>
      <c r="E54" s="143"/>
    </row>
    <row r="55" spans="2:5">
      <c r="B55" s="5">
        <v>53</v>
      </c>
      <c r="C55" s="5"/>
      <c r="D55" s="143"/>
      <c r="E55" s="143"/>
    </row>
    <row r="56" spans="2:5">
      <c r="B56" s="5">
        <v>54</v>
      </c>
      <c r="C56" s="5"/>
      <c r="D56" s="143"/>
      <c r="E56" s="143"/>
    </row>
    <row r="57" spans="2:5">
      <c r="B57" s="5">
        <v>55</v>
      </c>
      <c r="C57" s="5"/>
      <c r="D57" s="143"/>
      <c r="E57" s="143"/>
    </row>
    <row r="58" spans="2:5">
      <c r="B58" s="5">
        <v>56</v>
      </c>
      <c r="C58" s="5"/>
      <c r="D58" s="143"/>
      <c r="E58" s="143"/>
    </row>
    <row r="59" spans="2:5">
      <c r="B59" s="5">
        <v>57</v>
      </c>
      <c r="C59" s="5"/>
      <c r="D59" s="143"/>
      <c r="E59" s="143"/>
    </row>
    <row r="60" spans="2:5">
      <c r="B60" s="5">
        <v>58</v>
      </c>
      <c r="C60" s="5"/>
      <c r="D60" s="143"/>
      <c r="E60" s="143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G5:G15 J5:J15 N5:N15 Q5:Q15">
      <formula1>$A$1:$A$24</formula1>
    </dataValidation>
    <dataValidation type="list" allowBlank="1" showInputMessage="1" showErrorMessage="1" sqref="I5:I15 S5:S15 P5:P15 L5:L15">
      <formula1>$B$1:$B$61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U61"/>
  <sheetViews>
    <sheetView showGridLines="0" tabSelected="1" topLeftCell="D3" workbookViewId="0">
      <selection activeCell="Q5" sqref="Q5"/>
    </sheetView>
  </sheetViews>
  <sheetFormatPr baseColWidth="10" defaultColWidth="11.453125" defaultRowHeight="14.5"/>
  <cols>
    <col min="1" max="3" width="11.453125" style="60" hidden="1" customWidth="1"/>
    <col min="4" max="4" width="22.453125" style="60" customWidth="1"/>
    <col min="5" max="5" width="5.453125" style="60" customWidth="1"/>
    <col min="6" max="6" width="17.26953125" style="60" customWidth="1"/>
    <col min="7" max="7" width="7.81640625" style="60" customWidth="1"/>
    <col min="8" max="8" width="1.54296875" style="60" customWidth="1"/>
    <col min="9" max="9" width="8.453125" style="60" customWidth="1"/>
    <col min="10" max="10" width="7.81640625" style="60" customWidth="1"/>
    <col min="11" max="11" width="1.54296875" style="60" customWidth="1"/>
    <col min="12" max="12" width="8.7265625" style="60" customWidth="1"/>
    <col min="13" max="13" width="9.54296875" style="60" bestFit="1" customWidth="1"/>
    <col min="14" max="14" width="9" style="60" customWidth="1"/>
    <col min="15" max="15" width="1.54296875" style="60" customWidth="1"/>
    <col min="16" max="16" width="9" style="60" customWidth="1"/>
    <col min="17" max="17" width="9.453125" style="60" customWidth="1"/>
    <col min="18" max="18" width="1.54296875" style="60" customWidth="1"/>
    <col min="19" max="19" width="9.453125" style="60" customWidth="1"/>
    <col min="20" max="20" width="9.453125" style="60" bestFit="1" customWidth="1"/>
    <col min="21" max="21" width="18.7265625" style="60" bestFit="1" customWidth="1"/>
    <col min="22" max="16384" width="11.453125" style="60"/>
  </cols>
  <sheetData>
    <row r="1" spans="1:21" ht="9" customHeight="1"/>
    <row r="2" spans="1:21" ht="82.15" customHeight="1" thickBot="1">
      <c r="A2" s="60">
        <v>1</v>
      </c>
      <c r="B2" s="61">
        <v>0</v>
      </c>
      <c r="C2" s="61">
        <v>1</v>
      </c>
      <c r="E2" s="237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ht="31.9" customHeight="1" thickTop="1">
      <c r="A3" s="60">
        <v>2</v>
      </c>
      <c r="B3" s="61">
        <v>1</v>
      </c>
      <c r="C3" s="61">
        <v>2</v>
      </c>
      <c r="D3" s="61"/>
      <c r="E3" s="239" t="s">
        <v>19</v>
      </c>
      <c r="F3" s="240"/>
      <c r="G3" s="243" t="s">
        <v>20</v>
      </c>
      <c r="H3" s="243"/>
      <c r="I3" s="244"/>
      <c r="J3" s="245" t="s">
        <v>21</v>
      </c>
      <c r="K3" s="243"/>
      <c r="L3" s="244"/>
      <c r="M3" s="246" t="s">
        <v>22</v>
      </c>
      <c r="N3" s="248" t="s">
        <v>23</v>
      </c>
      <c r="O3" s="249"/>
      <c r="P3" s="250"/>
      <c r="Q3" s="248" t="s">
        <v>24</v>
      </c>
      <c r="R3" s="249"/>
      <c r="S3" s="250"/>
      <c r="T3" s="251" t="s">
        <v>25</v>
      </c>
      <c r="U3" s="253" t="s">
        <v>26</v>
      </c>
    </row>
    <row r="4" spans="1:21" ht="15.5">
      <c r="A4" s="60">
        <v>3</v>
      </c>
      <c r="B4" s="61">
        <v>2</v>
      </c>
      <c r="C4" s="61">
        <v>3</v>
      </c>
      <c r="D4" s="61"/>
      <c r="E4" s="241"/>
      <c r="F4" s="242"/>
      <c r="G4" s="13" t="s">
        <v>27</v>
      </c>
      <c r="H4" s="13"/>
      <c r="I4" s="14" t="s">
        <v>28</v>
      </c>
      <c r="J4" s="15" t="s">
        <v>27</v>
      </c>
      <c r="K4" s="13"/>
      <c r="L4" s="14" t="s">
        <v>28</v>
      </c>
      <c r="M4" s="247"/>
      <c r="N4" s="1" t="s">
        <v>27</v>
      </c>
      <c r="O4" s="2"/>
      <c r="P4" s="3" t="s">
        <v>28</v>
      </c>
      <c r="Q4" s="1" t="s">
        <v>27</v>
      </c>
      <c r="R4" s="2"/>
      <c r="S4" s="3" t="s">
        <v>28</v>
      </c>
      <c r="T4" s="252"/>
      <c r="U4" s="254"/>
    </row>
    <row r="5" spans="1:21" ht="19.899999999999999" customHeight="1">
      <c r="A5" s="60">
        <v>4</v>
      </c>
      <c r="B5" s="61">
        <v>3</v>
      </c>
      <c r="C5" s="61">
        <v>4</v>
      </c>
      <c r="D5" s="61"/>
      <c r="E5" s="63">
        <v>3</v>
      </c>
      <c r="F5" s="64" t="str">
        <f>IF(E5&gt;0,"septembre 2020","")</f>
        <v>septembre 2020</v>
      </c>
      <c r="G5" s="6">
        <v>8</v>
      </c>
      <c r="H5" s="7" t="s">
        <v>29</v>
      </c>
      <c r="I5" s="8">
        <v>2</v>
      </c>
      <c r="J5" s="6">
        <v>10</v>
      </c>
      <c r="K5" s="7" t="s">
        <v>29</v>
      </c>
      <c r="L5" s="8"/>
      <c r="M5" s="177">
        <f>IF(TIME(J5,L5,$K$4)-TIME(G5,I5,$H$4)=0,"",TIME(J5,L5,$K$4)-TIME(G5,I5,$H$4))</f>
        <v>8.1944444444444486E-2</v>
      </c>
      <c r="N5" s="6">
        <v>13</v>
      </c>
      <c r="O5" s="7" t="s">
        <v>29</v>
      </c>
      <c r="P5" s="8"/>
      <c r="Q5" s="6">
        <v>14</v>
      </c>
      <c r="R5" s="7" t="s">
        <v>29</v>
      </c>
      <c r="S5" s="8"/>
      <c r="T5" s="69">
        <f>IF(TIME(Q5,S5,$R$4)-TIME(N5,P5,$O$4)=0,"",TIME(Q5,S5,$R$4)-TIME(N5,P5,$O$4))</f>
        <v>4.1666666666666741E-2</v>
      </c>
      <c r="U5" s="176">
        <f t="shared" ref="U5:U6" si="0">IF(IF(M5="",0,M5)+IF(T5="",0,T5)=0,"",IF(M5="",0,M5)+IF(T5="",0,T5))</f>
        <v>0.12361111111111123</v>
      </c>
    </row>
    <row r="6" spans="1:21" ht="19.899999999999999" customHeight="1">
      <c r="A6" s="60">
        <v>5</v>
      </c>
      <c r="B6" s="61">
        <v>4</v>
      </c>
      <c r="C6" s="61">
        <v>5</v>
      </c>
      <c r="D6" s="61"/>
      <c r="E6" s="63"/>
      <c r="F6" s="64" t="str">
        <f t="shared" ref="F6:F15" si="1">IF(E6&gt;0,"septembre 2020","")</f>
        <v/>
      </c>
      <c r="G6" s="6"/>
      <c r="H6" s="7" t="s">
        <v>29</v>
      </c>
      <c r="I6" s="8"/>
      <c r="J6" s="6"/>
      <c r="K6" s="7" t="s">
        <v>29</v>
      </c>
      <c r="L6" s="8"/>
      <c r="M6" s="177" t="str">
        <f t="shared" ref="M6:M15" si="2">IF(TIME(J6,L6,$K$4)-TIME(G6,I6,$H$4)=0,"",TIME(J6,L6,$K$4)-TIME(G6,I6,$H$4))</f>
        <v/>
      </c>
      <c r="N6" s="6"/>
      <c r="O6" s="7" t="s">
        <v>29</v>
      </c>
      <c r="P6" s="8"/>
      <c r="Q6" s="6"/>
      <c r="R6" s="7" t="s">
        <v>29</v>
      </c>
      <c r="S6" s="8"/>
      <c r="T6" s="69" t="str">
        <f t="shared" ref="T6:T15" si="3">IF(TIME(Q6,S6,$R$4)-TIME(N6,P6,$O$4)=0,"",TIME(Q6,S6,$R$4)-TIME(N6,P6,$O$4))</f>
        <v/>
      </c>
      <c r="U6" s="37" t="str">
        <f t="shared" si="0"/>
        <v/>
      </c>
    </row>
    <row r="7" spans="1:21" ht="19.899999999999999" customHeight="1">
      <c r="A7" s="60">
        <v>6</v>
      </c>
      <c r="B7" s="61">
        <v>5</v>
      </c>
      <c r="C7" s="61">
        <v>6</v>
      </c>
      <c r="D7" s="61"/>
      <c r="E7" s="63"/>
      <c r="F7" s="64" t="str">
        <f t="shared" si="1"/>
        <v/>
      </c>
      <c r="G7" s="6"/>
      <c r="H7" s="7" t="s">
        <v>29</v>
      </c>
      <c r="I7" s="8"/>
      <c r="J7" s="6"/>
      <c r="K7" s="7" t="s">
        <v>29</v>
      </c>
      <c r="L7" s="8"/>
      <c r="M7" s="177" t="str">
        <f t="shared" si="2"/>
        <v/>
      </c>
      <c r="N7" s="6"/>
      <c r="O7" s="7" t="s">
        <v>29</v>
      </c>
      <c r="P7" s="8"/>
      <c r="Q7" s="6"/>
      <c r="R7" s="7" t="s">
        <v>29</v>
      </c>
      <c r="S7" s="8"/>
      <c r="T7" s="69" t="str">
        <f t="shared" si="3"/>
        <v/>
      </c>
      <c r="U7" s="37" t="str">
        <f>IF(IF(M7="",0,M7)+IF(T7="",0,T7)=0,"",IF(M7="",0,M7)+IF(T7="",0,T7))</f>
        <v/>
      </c>
    </row>
    <row r="8" spans="1:21" ht="19.899999999999999" customHeight="1">
      <c r="A8" s="60">
        <v>7</v>
      </c>
      <c r="B8" s="61">
        <v>6</v>
      </c>
      <c r="C8" s="61">
        <v>7</v>
      </c>
      <c r="D8" s="61"/>
      <c r="E8" s="63"/>
      <c r="F8" s="64" t="str">
        <f t="shared" si="1"/>
        <v/>
      </c>
      <c r="G8" s="6"/>
      <c r="H8" s="7" t="s">
        <v>29</v>
      </c>
      <c r="I8" s="8"/>
      <c r="J8" s="6"/>
      <c r="K8" s="7" t="s">
        <v>29</v>
      </c>
      <c r="L8" s="8"/>
      <c r="M8" s="177" t="str">
        <f t="shared" si="2"/>
        <v/>
      </c>
      <c r="N8" s="6"/>
      <c r="O8" s="7" t="s">
        <v>29</v>
      </c>
      <c r="P8" s="8"/>
      <c r="Q8" s="6"/>
      <c r="R8" s="7" t="s">
        <v>29</v>
      </c>
      <c r="S8" s="8"/>
      <c r="T8" s="69" t="str">
        <f t="shared" si="3"/>
        <v/>
      </c>
      <c r="U8" s="37" t="str">
        <f t="shared" ref="U8:U15" si="4">IF(IF(M8="",0,M8)+IF(T8="",0,T8)=0,"",IF(M8="",0,M8)+IF(T8="",0,T8))</f>
        <v/>
      </c>
    </row>
    <row r="9" spans="1:21" ht="19.899999999999999" customHeight="1">
      <c r="A9" s="60">
        <v>8</v>
      </c>
      <c r="B9" s="61">
        <v>7</v>
      </c>
      <c r="C9" s="61">
        <v>8</v>
      </c>
      <c r="D9" s="61"/>
      <c r="E9" s="63"/>
      <c r="F9" s="64" t="str">
        <f t="shared" si="1"/>
        <v/>
      </c>
      <c r="G9" s="6"/>
      <c r="H9" s="7" t="s">
        <v>29</v>
      </c>
      <c r="I9" s="8"/>
      <c r="J9" s="6"/>
      <c r="K9" s="7" t="s">
        <v>29</v>
      </c>
      <c r="L9" s="8"/>
      <c r="M9" s="177" t="str">
        <f t="shared" si="2"/>
        <v/>
      </c>
      <c r="N9" s="6"/>
      <c r="O9" s="7" t="s">
        <v>29</v>
      </c>
      <c r="P9" s="8"/>
      <c r="Q9" s="6"/>
      <c r="R9" s="7" t="s">
        <v>29</v>
      </c>
      <c r="S9" s="8"/>
      <c r="T9" s="69" t="str">
        <f t="shared" si="3"/>
        <v/>
      </c>
      <c r="U9" s="37" t="str">
        <f t="shared" si="4"/>
        <v/>
      </c>
    </row>
    <row r="10" spans="1:21" ht="19.899999999999999" customHeight="1">
      <c r="A10" s="60">
        <v>9</v>
      </c>
      <c r="B10" s="61">
        <v>8</v>
      </c>
      <c r="C10" s="61">
        <v>9</v>
      </c>
      <c r="D10" s="61"/>
      <c r="E10" s="63"/>
      <c r="F10" s="64" t="str">
        <f t="shared" si="1"/>
        <v/>
      </c>
      <c r="G10" s="6"/>
      <c r="H10" s="7" t="s">
        <v>29</v>
      </c>
      <c r="I10" s="8"/>
      <c r="J10" s="6"/>
      <c r="K10" s="7" t="s">
        <v>29</v>
      </c>
      <c r="L10" s="8"/>
      <c r="M10" s="177" t="str">
        <f t="shared" si="2"/>
        <v/>
      </c>
      <c r="N10" s="6"/>
      <c r="O10" s="7" t="s">
        <v>29</v>
      </c>
      <c r="P10" s="8"/>
      <c r="Q10" s="6"/>
      <c r="R10" s="7" t="s">
        <v>29</v>
      </c>
      <c r="S10" s="8"/>
      <c r="T10" s="69" t="str">
        <f t="shared" si="3"/>
        <v/>
      </c>
      <c r="U10" s="37" t="str">
        <f t="shared" si="4"/>
        <v/>
      </c>
    </row>
    <row r="11" spans="1:21" ht="19.899999999999999" customHeight="1">
      <c r="A11" s="60">
        <v>10</v>
      </c>
      <c r="B11" s="61">
        <v>9</v>
      </c>
      <c r="C11" s="61">
        <v>10</v>
      </c>
      <c r="D11" s="61"/>
      <c r="E11" s="63"/>
      <c r="F11" s="64" t="str">
        <f t="shared" si="1"/>
        <v/>
      </c>
      <c r="G11" s="6"/>
      <c r="H11" s="7" t="s">
        <v>29</v>
      </c>
      <c r="I11" s="8"/>
      <c r="J11" s="6"/>
      <c r="K11" s="7" t="s">
        <v>29</v>
      </c>
      <c r="L11" s="8"/>
      <c r="M11" s="177" t="str">
        <f t="shared" si="2"/>
        <v/>
      </c>
      <c r="N11" s="6"/>
      <c r="O11" s="7" t="s">
        <v>29</v>
      </c>
      <c r="P11" s="8"/>
      <c r="Q11" s="6"/>
      <c r="R11" s="7" t="s">
        <v>29</v>
      </c>
      <c r="S11" s="8"/>
      <c r="T11" s="69" t="str">
        <f t="shared" si="3"/>
        <v/>
      </c>
      <c r="U11" s="37" t="str">
        <f t="shared" si="4"/>
        <v/>
      </c>
    </row>
    <row r="12" spans="1:21" ht="19.899999999999999" customHeight="1">
      <c r="A12" s="60">
        <v>11</v>
      </c>
      <c r="B12" s="61">
        <v>10</v>
      </c>
      <c r="C12" s="61">
        <v>11</v>
      </c>
      <c r="D12" s="61"/>
      <c r="E12" s="63"/>
      <c r="F12" s="64" t="str">
        <f t="shared" si="1"/>
        <v/>
      </c>
      <c r="G12" s="6"/>
      <c r="H12" s="7" t="s">
        <v>29</v>
      </c>
      <c r="I12" s="8"/>
      <c r="J12" s="6"/>
      <c r="K12" s="7" t="s">
        <v>29</v>
      </c>
      <c r="L12" s="8"/>
      <c r="M12" s="177" t="str">
        <f t="shared" si="2"/>
        <v/>
      </c>
      <c r="N12" s="6"/>
      <c r="O12" s="7" t="s">
        <v>29</v>
      </c>
      <c r="P12" s="8"/>
      <c r="Q12" s="6"/>
      <c r="R12" s="7" t="s">
        <v>29</v>
      </c>
      <c r="S12" s="8"/>
      <c r="T12" s="69" t="str">
        <f t="shared" si="3"/>
        <v/>
      </c>
      <c r="U12" s="37" t="str">
        <f t="shared" si="4"/>
        <v/>
      </c>
    </row>
    <row r="13" spans="1:21" ht="19.899999999999999" customHeight="1">
      <c r="A13" s="60">
        <v>12</v>
      </c>
      <c r="B13" s="61">
        <v>11</v>
      </c>
      <c r="C13" s="61">
        <v>12</v>
      </c>
      <c r="D13" s="61"/>
      <c r="E13" s="63"/>
      <c r="F13" s="64" t="str">
        <f t="shared" si="1"/>
        <v/>
      </c>
      <c r="G13" s="6"/>
      <c r="H13" s="7" t="s">
        <v>29</v>
      </c>
      <c r="I13" s="8"/>
      <c r="J13" s="6"/>
      <c r="K13" s="7" t="s">
        <v>29</v>
      </c>
      <c r="L13" s="8"/>
      <c r="M13" s="177" t="str">
        <f t="shared" si="2"/>
        <v/>
      </c>
      <c r="N13" s="6"/>
      <c r="O13" s="7" t="s">
        <v>29</v>
      </c>
      <c r="P13" s="8"/>
      <c r="Q13" s="6"/>
      <c r="R13" s="7" t="s">
        <v>29</v>
      </c>
      <c r="S13" s="8"/>
      <c r="T13" s="69" t="str">
        <f t="shared" si="3"/>
        <v/>
      </c>
      <c r="U13" s="37" t="str">
        <f t="shared" si="4"/>
        <v/>
      </c>
    </row>
    <row r="14" spans="1:21" ht="19.899999999999999" customHeight="1">
      <c r="A14" s="60">
        <v>13</v>
      </c>
      <c r="B14" s="61">
        <v>12</v>
      </c>
      <c r="C14" s="61">
        <v>13</v>
      </c>
      <c r="D14" s="61"/>
      <c r="E14" s="63"/>
      <c r="F14" s="64" t="str">
        <f t="shared" si="1"/>
        <v/>
      </c>
      <c r="G14" s="6"/>
      <c r="H14" s="7" t="s">
        <v>29</v>
      </c>
      <c r="I14" s="8"/>
      <c r="J14" s="6"/>
      <c r="K14" s="7" t="s">
        <v>29</v>
      </c>
      <c r="L14" s="8"/>
      <c r="M14" s="177" t="str">
        <f t="shared" si="2"/>
        <v/>
      </c>
      <c r="N14" s="6"/>
      <c r="O14" s="7" t="s">
        <v>29</v>
      </c>
      <c r="P14" s="8"/>
      <c r="Q14" s="6"/>
      <c r="R14" s="7" t="s">
        <v>29</v>
      </c>
      <c r="S14" s="8"/>
      <c r="T14" s="69" t="str">
        <f t="shared" si="3"/>
        <v/>
      </c>
      <c r="U14" s="37" t="str">
        <f t="shared" si="4"/>
        <v/>
      </c>
    </row>
    <row r="15" spans="1:21" ht="19.899999999999999" customHeight="1" thickBot="1">
      <c r="A15" s="60">
        <v>14</v>
      </c>
      <c r="B15" s="61">
        <v>13</v>
      </c>
      <c r="C15" s="61">
        <v>14</v>
      </c>
      <c r="D15" s="61"/>
      <c r="E15" s="175"/>
      <c r="F15" s="67" t="str">
        <f t="shared" si="1"/>
        <v/>
      </c>
      <c r="G15" s="12"/>
      <c r="H15" s="10" t="s">
        <v>29</v>
      </c>
      <c r="I15" s="11"/>
      <c r="J15" s="12"/>
      <c r="K15" s="10" t="s">
        <v>29</v>
      </c>
      <c r="L15" s="11"/>
      <c r="M15" s="178" t="str">
        <f t="shared" si="2"/>
        <v/>
      </c>
      <c r="N15" s="12"/>
      <c r="O15" s="10" t="s">
        <v>29</v>
      </c>
      <c r="P15" s="11"/>
      <c r="Q15" s="12"/>
      <c r="R15" s="10" t="s">
        <v>29</v>
      </c>
      <c r="S15" s="11"/>
      <c r="T15" s="70" t="str">
        <f t="shared" si="3"/>
        <v/>
      </c>
      <c r="U15" s="37" t="str">
        <f t="shared" si="4"/>
        <v/>
      </c>
    </row>
    <row r="16" spans="1:21" ht="27" customHeight="1" thickTop="1">
      <c r="A16" s="60">
        <v>15</v>
      </c>
      <c r="B16" s="61">
        <v>14</v>
      </c>
      <c r="C16" s="61">
        <v>15</v>
      </c>
      <c r="D16" s="61"/>
      <c r="E16" s="6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68" t="s">
        <v>30</v>
      </c>
      <c r="U16" s="17">
        <f>SUM(U5:U15)</f>
        <v>0.12361111111111123</v>
      </c>
    </row>
    <row r="17" spans="1:21" ht="27" customHeight="1">
      <c r="A17" s="60">
        <v>16</v>
      </c>
      <c r="B17" s="61">
        <v>15</v>
      </c>
      <c r="C17" s="61">
        <v>16</v>
      </c>
      <c r="D17" s="61"/>
      <c r="E17" s="233" t="s">
        <v>31</v>
      </c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</row>
    <row r="18" spans="1:21" ht="19.899999999999999" customHeight="1">
      <c r="A18" s="60">
        <v>17</v>
      </c>
      <c r="B18" s="61">
        <v>16</v>
      </c>
      <c r="C18" s="61">
        <v>17</v>
      </c>
      <c r="D18" s="61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60">
        <v>18</v>
      </c>
      <c r="B19" s="61">
        <v>17</v>
      </c>
      <c r="C19" s="61">
        <v>18</v>
      </c>
      <c r="D19" s="61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60">
        <v>19</v>
      </c>
      <c r="B20" s="61">
        <v>18</v>
      </c>
      <c r="C20" s="61">
        <v>19</v>
      </c>
      <c r="D20" s="61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60">
        <v>20</v>
      </c>
      <c r="B21" s="61">
        <v>19</v>
      </c>
      <c r="C21" s="61">
        <v>20</v>
      </c>
      <c r="D21" s="61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60">
        <v>21</v>
      </c>
      <c r="B22" s="61">
        <v>20</v>
      </c>
      <c r="C22" s="61">
        <v>21</v>
      </c>
      <c r="D22" s="61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60">
        <v>22</v>
      </c>
      <c r="B23" s="61">
        <v>21</v>
      </c>
      <c r="C23" s="61">
        <v>22</v>
      </c>
      <c r="D23" s="61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60">
        <v>23</v>
      </c>
      <c r="B24" s="61">
        <v>22</v>
      </c>
      <c r="C24" s="61">
        <v>23</v>
      </c>
      <c r="D24" s="61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61">
        <v>23</v>
      </c>
      <c r="C25" s="61">
        <v>24</v>
      </c>
      <c r="D25" s="61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61">
        <v>24</v>
      </c>
      <c r="C26" s="61">
        <v>25</v>
      </c>
      <c r="D26" s="61"/>
      <c r="E26" s="61"/>
    </row>
    <row r="27" spans="1:21">
      <c r="B27" s="61">
        <v>25</v>
      </c>
      <c r="C27" s="61">
        <v>26</v>
      </c>
      <c r="D27" s="61"/>
      <c r="E27" s="61"/>
    </row>
    <row r="28" spans="1:21">
      <c r="B28" s="61">
        <v>26</v>
      </c>
      <c r="C28" s="61">
        <v>27</v>
      </c>
      <c r="D28" s="61"/>
      <c r="E28" s="61"/>
    </row>
    <row r="29" spans="1:21">
      <c r="B29" s="61">
        <v>27</v>
      </c>
      <c r="C29" s="61">
        <v>28</v>
      </c>
      <c r="D29" s="61"/>
      <c r="E29" s="61"/>
    </row>
    <row r="30" spans="1:21">
      <c r="B30" s="61">
        <v>28</v>
      </c>
      <c r="C30" s="61">
        <v>29</v>
      </c>
      <c r="D30" s="61"/>
      <c r="E30" s="61"/>
    </row>
    <row r="31" spans="1:21">
      <c r="B31" s="61">
        <v>29</v>
      </c>
      <c r="C31" s="61">
        <v>30</v>
      </c>
      <c r="D31" s="61"/>
      <c r="E31" s="61"/>
    </row>
    <row r="32" spans="1:21">
      <c r="B32" s="61">
        <v>30</v>
      </c>
      <c r="C32" s="61">
        <v>31</v>
      </c>
      <c r="D32" s="61"/>
      <c r="E32" s="61"/>
    </row>
    <row r="33" spans="2:5">
      <c r="B33" s="61">
        <v>31</v>
      </c>
      <c r="C33" s="61"/>
      <c r="D33" s="61"/>
      <c r="E33" s="61"/>
    </row>
    <row r="34" spans="2:5">
      <c r="B34" s="61">
        <v>32</v>
      </c>
      <c r="C34" s="61"/>
      <c r="D34" s="61"/>
      <c r="E34" s="61"/>
    </row>
    <row r="35" spans="2:5">
      <c r="B35" s="61">
        <v>33</v>
      </c>
      <c r="C35" s="61"/>
      <c r="D35" s="61"/>
      <c r="E35" s="61"/>
    </row>
    <row r="36" spans="2:5">
      <c r="B36" s="61">
        <v>34</v>
      </c>
      <c r="C36" s="61"/>
      <c r="D36" s="61"/>
      <c r="E36" s="61"/>
    </row>
    <row r="37" spans="2:5">
      <c r="B37" s="61">
        <v>35</v>
      </c>
      <c r="C37" s="61"/>
      <c r="D37" s="61"/>
      <c r="E37" s="61"/>
    </row>
    <row r="38" spans="2:5">
      <c r="B38" s="61">
        <v>36</v>
      </c>
      <c r="C38" s="61"/>
      <c r="D38" s="61"/>
      <c r="E38" s="61"/>
    </row>
    <row r="39" spans="2:5">
      <c r="B39" s="61">
        <v>37</v>
      </c>
      <c r="C39" s="61"/>
      <c r="D39" s="61"/>
      <c r="E39" s="61"/>
    </row>
    <row r="40" spans="2:5">
      <c r="B40" s="61">
        <v>38</v>
      </c>
      <c r="C40" s="61"/>
      <c r="D40" s="61"/>
      <c r="E40" s="61"/>
    </row>
    <row r="41" spans="2:5">
      <c r="B41" s="61">
        <v>39</v>
      </c>
      <c r="C41" s="61"/>
      <c r="D41" s="61"/>
      <c r="E41" s="61"/>
    </row>
    <row r="42" spans="2:5">
      <c r="B42" s="61">
        <v>40</v>
      </c>
      <c r="C42" s="61"/>
      <c r="D42" s="61"/>
      <c r="E42" s="61"/>
    </row>
    <row r="43" spans="2:5">
      <c r="B43" s="61">
        <v>41</v>
      </c>
      <c r="C43" s="61"/>
      <c r="D43" s="61"/>
      <c r="E43" s="61"/>
    </row>
    <row r="44" spans="2:5">
      <c r="B44" s="61">
        <v>42</v>
      </c>
      <c r="C44" s="61"/>
      <c r="D44" s="61"/>
      <c r="E44" s="61"/>
    </row>
    <row r="45" spans="2:5">
      <c r="B45" s="61">
        <v>43</v>
      </c>
      <c r="C45" s="61"/>
      <c r="D45" s="61"/>
      <c r="E45" s="61"/>
    </row>
    <row r="46" spans="2:5">
      <c r="B46" s="61">
        <v>44</v>
      </c>
      <c r="C46" s="61"/>
      <c r="D46" s="61"/>
      <c r="E46" s="61"/>
    </row>
    <row r="47" spans="2:5">
      <c r="B47" s="61">
        <v>45</v>
      </c>
      <c r="C47" s="61"/>
      <c r="D47" s="61"/>
      <c r="E47" s="61"/>
    </row>
    <row r="48" spans="2:5">
      <c r="B48" s="61">
        <v>46</v>
      </c>
      <c r="C48" s="61"/>
      <c r="D48" s="61"/>
      <c r="E48" s="61"/>
    </row>
    <row r="49" spans="2:5">
      <c r="B49" s="61">
        <v>47</v>
      </c>
      <c r="C49" s="61"/>
      <c r="D49" s="61"/>
      <c r="E49" s="61"/>
    </row>
    <row r="50" spans="2:5">
      <c r="B50" s="61">
        <v>48</v>
      </c>
      <c r="C50" s="61"/>
      <c r="D50" s="61"/>
      <c r="E50" s="61"/>
    </row>
    <row r="51" spans="2:5">
      <c r="B51" s="61">
        <v>49</v>
      </c>
      <c r="C51" s="61"/>
      <c r="D51" s="61"/>
      <c r="E51" s="61"/>
    </row>
    <row r="52" spans="2:5">
      <c r="B52" s="61">
        <v>50</v>
      </c>
      <c r="C52" s="61"/>
      <c r="D52" s="61"/>
      <c r="E52" s="61"/>
    </row>
    <row r="53" spans="2:5">
      <c r="B53" s="61">
        <v>51</v>
      </c>
      <c r="C53" s="61"/>
      <c r="D53" s="61"/>
      <c r="E53" s="61"/>
    </row>
    <row r="54" spans="2:5">
      <c r="B54" s="61">
        <v>52</v>
      </c>
      <c r="C54" s="61"/>
      <c r="D54" s="61"/>
      <c r="E54" s="61"/>
    </row>
    <row r="55" spans="2:5">
      <c r="B55" s="61">
        <v>53</v>
      </c>
      <c r="C55" s="61"/>
      <c r="D55" s="61"/>
      <c r="E55" s="61"/>
    </row>
    <row r="56" spans="2:5">
      <c r="B56" s="61">
        <v>54</v>
      </c>
      <c r="C56" s="61"/>
      <c r="D56" s="61"/>
      <c r="E56" s="61"/>
    </row>
    <row r="57" spans="2:5">
      <c r="B57" s="61">
        <v>55</v>
      </c>
      <c r="C57" s="61"/>
      <c r="D57" s="61"/>
      <c r="E57" s="61"/>
    </row>
    <row r="58" spans="2:5">
      <c r="B58" s="61">
        <v>56</v>
      </c>
      <c r="C58" s="61"/>
      <c r="D58" s="61"/>
      <c r="E58" s="61"/>
    </row>
    <row r="59" spans="2:5">
      <c r="B59" s="61">
        <v>57</v>
      </c>
      <c r="C59" s="61"/>
      <c r="D59" s="61"/>
      <c r="E59" s="61"/>
    </row>
    <row r="60" spans="2:5">
      <c r="B60" s="61">
        <v>58</v>
      </c>
      <c r="C60" s="61"/>
      <c r="D60" s="61"/>
      <c r="E60" s="61"/>
    </row>
    <row r="61" spans="2:5">
      <c r="B61" s="61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:E15">
      <formula1>$C$1:$C$32</formula1>
    </dataValidation>
    <dataValidation type="list" allowBlank="1" showInputMessage="1" showErrorMessage="1" sqref="G5:G15 J5:J15 N5:N15 Q5:Q15">
      <formula1>$A$1:$A$24</formula1>
    </dataValidation>
    <dataValidation type="list" allowBlank="1" showInputMessage="1" showErrorMessage="1" sqref="I5:I15 P5:P15 L5:L15 S5:S15">
      <formula1>$B$1:$B$61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29"/>
  </sheetPr>
  <dimension ref="A1:U61"/>
  <sheetViews>
    <sheetView showGridLines="0" topLeftCell="D10" zoomScaleNormal="100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58" customWidth="1"/>
    <col min="5" max="5" width="5.453125" style="58" customWidth="1"/>
    <col min="6" max="6" width="17.26953125" style="58" customWidth="1"/>
    <col min="7" max="7" width="7.81640625" style="58" customWidth="1"/>
    <col min="8" max="8" width="1.54296875" style="58" customWidth="1"/>
    <col min="9" max="9" width="8.453125" style="58" customWidth="1"/>
    <col min="10" max="10" width="7.81640625" style="58" customWidth="1"/>
    <col min="11" max="11" width="1.54296875" style="58" customWidth="1"/>
    <col min="12" max="12" width="8.7265625" style="58" customWidth="1"/>
    <col min="13" max="13" width="9.54296875" style="58" bestFit="1" customWidth="1"/>
    <col min="14" max="14" width="9" style="58" customWidth="1"/>
    <col min="15" max="15" width="1.54296875" style="58" customWidth="1"/>
    <col min="16" max="16" width="9" style="58" customWidth="1"/>
    <col min="17" max="17" width="9.453125" style="58" customWidth="1"/>
    <col min="18" max="18" width="1.54296875" style="58" customWidth="1"/>
    <col min="19" max="19" width="9.453125" style="58" customWidth="1"/>
    <col min="20" max="20" width="9.453125" style="58" bestFit="1" customWidth="1"/>
    <col min="21" max="21" width="18.7265625" style="58" bestFit="1" customWidth="1"/>
    <col min="22" max="16384" width="11.453125" style="58"/>
  </cols>
  <sheetData>
    <row r="1" spans="1:21" ht="9" customHeight="1"/>
    <row r="2" spans="1:21" ht="82.15" customHeight="1" thickBot="1">
      <c r="A2" s="4">
        <v>1</v>
      </c>
      <c r="B2" s="5">
        <v>0</v>
      </c>
      <c r="C2" s="5">
        <v>1</v>
      </c>
      <c r="E2" s="259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1" ht="31.9" customHeight="1" thickTop="1">
      <c r="A3" s="4">
        <v>2</v>
      </c>
      <c r="B3" s="5">
        <v>1</v>
      </c>
      <c r="C3" s="5">
        <v>2</v>
      </c>
      <c r="D3" s="59"/>
      <c r="E3" s="261" t="s">
        <v>19</v>
      </c>
      <c r="F3" s="262"/>
      <c r="G3" s="263" t="s">
        <v>20</v>
      </c>
      <c r="H3" s="263"/>
      <c r="I3" s="264"/>
      <c r="J3" s="265" t="s">
        <v>21</v>
      </c>
      <c r="K3" s="263"/>
      <c r="L3" s="264"/>
      <c r="M3" s="266" t="s">
        <v>22</v>
      </c>
      <c r="N3" s="268" t="s">
        <v>23</v>
      </c>
      <c r="O3" s="269"/>
      <c r="P3" s="270"/>
      <c r="Q3" s="268" t="s">
        <v>24</v>
      </c>
      <c r="R3" s="269"/>
      <c r="S3" s="269"/>
      <c r="T3" s="271" t="s">
        <v>25</v>
      </c>
      <c r="U3" s="273" t="s">
        <v>26</v>
      </c>
    </row>
    <row r="4" spans="1:21" ht="15.5">
      <c r="A4" s="4">
        <v>3</v>
      </c>
      <c r="B4" s="5">
        <v>2</v>
      </c>
      <c r="C4" s="5">
        <v>3</v>
      </c>
      <c r="D4" s="59"/>
      <c r="E4" s="261"/>
      <c r="F4" s="262"/>
      <c r="G4" s="39" t="s">
        <v>27</v>
      </c>
      <c r="H4" s="39"/>
      <c r="I4" s="40" t="s">
        <v>28</v>
      </c>
      <c r="J4" s="41" t="s">
        <v>27</v>
      </c>
      <c r="K4" s="39"/>
      <c r="L4" s="40" t="s">
        <v>28</v>
      </c>
      <c r="M4" s="267"/>
      <c r="N4" s="20" t="s">
        <v>27</v>
      </c>
      <c r="O4" s="18"/>
      <c r="P4" s="19" t="s">
        <v>28</v>
      </c>
      <c r="Q4" s="20" t="s">
        <v>27</v>
      </c>
      <c r="R4" s="18"/>
      <c r="S4" s="18" t="s">
        <v>28</v>
      </c>
      <c r="T4" s="272"/>
      <c r="U4" s="274"/>
    </row>
    <row r="5" spans="1:21" ht="19.899999999999999" customHeight="1">
      <c r="A5" s="4">
        <v>4</v>
      </c>
      <c r="B5" s="5">
        <v>3</v>
      </c>
      <c r="C5" s="5">
        <v>4</v>
      </c>
      <c r="D5" s="59"/>
      <c r="E5" s="36"/>
      <c r="F5" s="38" t="str">
        <f>IF(E5&gt;0,"octobre 2020","")</f>
        <v/>
      </c>
      <c r="G5" s="6"/>
      <c r="H5" s="7" t="s">
        <v>29</v>
      </c>
      <c r="I5" s="179"/>
      <c r="J5" s="180"/>
      <c r="K5" s="7" t="s">
        <v>29</v>
      </c>
      <c r="L5" s="8"/>
      <c r="M5" s="183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21" t="str">
        <f>IF(TIME(Q5,S5,$R$4)-TIME(N5,P5,$O$4)=0,"",TIME(Q5,S5,$R$4)-TIME(N5,P5,$O$4))</f>
        <v/>
      </c>
      <c r="U5" s="42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59"/>
      <c r="E6" s="34"/>
      <c r="F6" s="38" t="str">
        <f t="shared" ref="F6:F15" si="1">IF(E6&gt;0,"octobre 2020","")</f>
        <v/>
      </c>
      <c r="G6" s="6"/>
      <c r="H6" s="7" t="s">
        <v>29</v>
      </c>
      <c r="I6" s="179"/>
      <c r="J6" s="180"/>
      <c r="K6" s="7" t="s">
        <v>29</v>
      </c>
      <c r="L6" s="8"/>
      <c r="M6" s="183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21" t="str">
        <f t="shared" ref="T6:T15" si="3">IF(TIME(Q6,S6,$R$4)-TIME(N6,P6,$O$4)=0,"",TIME(Q6,S6,$R$4)-TIME(N6,P6,$O$4))</f>
        <v/>
      </c>
      <c r="U6" s="42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59"/>
      <c r="E7" s="34"/>
      <c r="F7" s="38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183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21" t="str">
        <f t="shared" si="3"/>
        <v/>
      </c>
      <c r="U7" s="42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59"/>
      <c r="E8" s="34"/>
      <c r="F8" s="38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183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21" t="str">
        <f t="shared" si="3"/>
        <v/>
      </c>
      <c r="U8" s="42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59"/>
      <c r="E9" s="34"/>
      <c r="F9" s="38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183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21" t="str">
        <f t="shared" si="3"/>
        <v/>
      </c>
      <c r="U9" s="42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59"/>
      <c r="E10" s="34"/>
      <c r="F10" s="38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183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21" t="str">
        <f t="shared" si="3"/>
        <v/>
      </c>
      <c r="U10" s="42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59"/>
      <c r="E11" s="34"/>
      <c r="F11" s="38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183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21" t="str">
        <f t="shared" si="3"/>
        <v/>
      </c>
      <c r="U11" s="42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59"/>
      <c r="E12" s="34"/>
      <c r="F12" s="38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183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21" t="str">
        <f t="shared" si="3"/>
        <v/>
      </c>
      <c r="U12" s="42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59"/>
      <c r="E13" s="34"/>
      <c r="F13" s="38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183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21" t="str">
        <f t="shared" si="3"/>
        <v/>
      </c>
      <c r="U13" s="42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59"/>
      <c r="E14" s="34"/>
      <c r="F14" s="38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183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21" t="str">
        <f t="shared" si="3"/>
        <v/>
      </c>
      <c r="U14" s="42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59"/>
      <c r="E15" s="35"/>
      <c r="F15" s="38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183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22" t="str">
        <f t="shared" si="3"/>
        <v/>
      </c>
      <c r="U15" s="42" t="str">
        <f t="shared" si="4"/>
        <v/>
      </c>
    </row>
    <row r="16" spans="1:21" ht="27" customHeight="1">
      <c r="A16" s="4">
        <v>15</v>
      </c>
      <c r="B16" s="5">
        <v>14</v>
      </c>
      <c r="C16" s="5">
        <v>15</v>
      </c>
      <c r="D16" s="59"/>
      <c r="E16" s="59"/>
      <c r="F16" s="255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16" t="s">
        <v>30</v>
      </c>
      <c r="U16" s="17">
        <f>SUM(U5:U15)</f>
        <v>0</v>
      </c>
    </row>
    <row r="17" spans="1:21" ht="27" customHeight="1">
      <c r="A17" s="4">
        <v>16</v>
      </c>
      <c r="B17" s="5">
        <v>15</v>
      </c>
      <c r="C17" s="5">
        <v>16</v>
      </c>
      <c r="D17" s="59"/>
      <c r="E17" s="257" t="s">
        <v>31</v>
      </c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</row>
    <row r="18" spans="1:21" ht="19.899999999999999" customHeight="1">
      <c r="A18" s="4">
        <v>17</v>
      </c>
      <c r="B18" s="5">
        <v>16</v>
      </c>
      <c r="C18" s="5">
        <v>17</v>
      </c>
      <c r="D18" s="59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59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59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59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59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59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59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59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59"/>
      <c r="E26" s="59"/>
    </row>
    <row r="27" spans="1:21">
      <c r="B27" s="5">
        <v>25</v>
      </c>
      <c r="C27" s="5">
        <v>26</v>
      </c>
      <c r="D27" s="59"/>
      <c r="E27" s="59"/>
    </row>
    <row r="28" spans="1:21">
      <c r="B28" s="5">
        <v>26</v>
      </c>
      <c r="C28" s="5">
        <v>27</v>
      </c>
      <c r="D28" s="59"/>
      <c r="E28" s="59"/>
    </row>
    <row r="29" spans="1:21">
      <c r="B29" s="5">
        <v>27</v>
      </c>
      <c r="C29" s="5">
        <v>28</v>
      </c>
      <c r="D29" s="59"/>
      <c r="E29" s="59"/>
    </row>
    <row r="30" spans="1:21">
      <c r="B30" s="5">
        <v>28</v>
      </c>
      <c r="C30" s="5">
        <v>29</v>
      </c>
      <c r="D30" s="59"/>
      <c r="E30" s="59"/>
    </row>
    <row r="31" spans="1:21">
      <c r="B31" s="5">
        <v>29</v>
      </c>
      <c r="C31" s="5">
        <v>30</v>
      </c>
      <c r="D31" s="59"/>
      <c r="E31" s="59"/>
    </row>
    <row r="32" spans="1:21">
      <c r="B32" s="5">
        <v>30</v>
      </c>
      <c r="C32" s="5">
        <v>31</v>
      </c>
      <c r="D32" s="59"/>
      <c r="E32" s="59"/>
    </row>
    <row r="33" spans="2:5">
      <c r="B33" s="5">
        <v>31</v>
      </c>
      <c r="C33" s="5"/>
      <c r="D33" s="59"/>
      <c r="E33" s="59"/>
    </row>
    <row r="34" spans="2:5">
      <c r="B34" s="5">
        <v>32</v>
      </c>
      <c r="C34" s="5"/>
      <c r="D34" s="59"/>
      <c r="E34" s="59"/>
    </row>
    <row r="35" spans="2:5">
      <c r="B35" s="5">
        <v>33</v>
      </c>
      <c r="C35" s="5"/>
      <c r="D35" s="59"/>
      <c r="E35" s="59"/>
    </row>
    <row r="36" spans="2:5">
      <c r="B36" s="5">
        <v>34</v>
      </c>
      <c r="C36" s="5"/>
      <c r="D36" s="59"/>
      <c r="E36" s="59"/>
    </row>
    <row r="37" spans="2:5">
      <c r="B37" s="5">
        <v>35</v>
      </c>
      <c r="C37" s="5"/>
      <c r="D37" s="59"/>
      <c r="E37" s="59"/>
    </row>
    <row r="38" spans="2:5">
      <c r="B38" s="5">
        <v>36</v>
      </c>
      <c r="C38" s="5"/>
      <c r="D38" s="59"/>
      <c r="E38" s="59"/>
    </row>
    <row r="39" spans="2:5">
      <c r="B39" s="5">
        <v>37</v>
      </c>
      <c r="C39" s="5"/>
      <c r="D39" s="59"/>
      <c r="E39" s="59"/>
    </row>
    <row r="40" spans="2:5">
      <c r="B40" s="5">
        <v>38</v>
      </c>
      <c r="C40" s="5"/>
      <c r="D40" s="59"/>
      <c r="E40" s="59"/>
    </row>
    <row r="41" spans="2:5">
      <c r="B41" s="5">
        <v>39</v>
      </c>
      <c r="C41" s="5"/>
      <c r="D41" s="59"/>
      <c r="E41" s="59"/>
    </row>
    <row r="42" spans="2:5">
      <c r="B42" s="5">
        <v>40</v>
      </c>
      <c r="C42" s="5"/>
      <c r="D42" s="59"/>
      <c r="E42" s="59"/>
    </row>
    <row r="43" spans="2:5">
      <c r="B43" s="5">
        <v>41</v>
      </c>
      <c r="C43" s="5"/>
      <c r="D43" s="59"/>
      <c r="E43" s="59"/>
    </row>
    <row r="44" spans="2:5">
      <c r="B44" s="5">
        <v>42</v>
      </c>
      <c r="C44" s="5"/>
      <c r="D44" s="59"/>
      <c r="E44" s="59"/>
    </row>
    <row r="45" spans="2:5">
      <c r="B45" s="5">
        <v>43</v>
      </c>
      <c r="C45" s="5"/>
      <c r="D45" s="59"/>
      <c r="E45" s="59"/>
    </row>
    <row r="46" spans="2:5">
      <c r="B46" s="5">
        <v>44</v>
      </c>
      <c r="C46" s="5"/>
      <c r="D46" s="59"/>
      <c r="E46" s="59"/>
    </row>
    <row r="47" spans="2:5">
      <c r="B47" s="5">
        <v>45</v>
      </c>
      <c r="C47" s="5"/>
      <c r="D47" s="59"/>
      <c r="E47" s="59"/>
    </row>
    <row r="48" spans="2:5">
      <c r="B48" s="5">
        <v>46</v>
      </c>
      <c r="C48" s="5"/>
      <c r="D48" s="59"/>
      <c r="E48" s="59"/>
    </row>
    <row r="49" spans="2:5">
      <c r="B49" s="5">
        <v>47</v>
      </c>
      <c r="C49" s="5"/>
      <c r="D49" s="59"/>
      <c r="E49" s="59"/>
    </row>
    <row r="50" spans="2:5">
      <c r="B50" s="5">
        <v>48</v>
      </c>
      <c r="C50" s="5"/>
      <c r="D50" s="59"/>
      <c r="E50" s="59"/>
    </row>
    <row r="51" spans="2:5">
      <c r="B51" s="5">
        <v>49</v>
      </c>
      <c r="C51" s="5"/>
      <c r="D51" s="59"/>
      <c r="E51" s="59"/>
    </row>
    <row r="52" spans="2:5">
      <c r="B52" s="5">
        <v>50</v>
      </c>
      <c r="C52" s="5"/>
      <c r="D52" s="59"/>
      <c r="E52" s="59"/>
    </row>
    <row r="53" spans="2:5">
      <c r="B53" s="5">
        <v>51</v>
      </c>
      <c r="C53" s="5"/>
      <c r="D53" s="59"/>
      <c r="E53" s="59"/>
    </row>
    <row r="54" spans="2:5">
      <c r="B54" s="5">
        <v>52</v>
      </c>
      <c r="C54" s="5"/>
      <c r="D54" s="59"/>
      <c r="E54" s="59"/>
    </row>
    <row r="55" spans="2:5">
      <c r="B55" s="5">
        <v>53</v>
      </c>
      <c r="C55" s="5"/>
      <c r="D55" s="59"/>
      <c r="E55" s="59"/>
    </row>
    <row r="56" spans="2:5">
      <c r="B56" s="5">
        <v>54</v>
      </c>
      <c r="C56" s="5"/>
      <c r="D56" s="59"/>
      <c r="E56" s="59"/>
    </row>
    <row r="57" spans="2:5">
      <c r="B57" s="5">
        <v>55</v>
      </c>
      <c r="C57" s="5"/>
      <c r="D57" s="59"/>
      <c r="E57" s="59"/>
    </row>
    <row r="58" spans="2:5">
      <c r="B58" s="5">
        <v>56</v>
      </c>
      <c r="C58" s="5"/>
      <c r="D58" s="59"/>
      <c r="E58" s="59"/>
    </row>
    <row r="59" spans="2:5">
      <c r="B59" s="5">
        <v>57</v>
      </c>
      <c r="C59" s="5"/>
      <c r="D59" s="59"/>
      <c r="E59" s="59"/>
    </row>
    <row r="60" spans="2:5">
      <c r="B60" s="5">
        <v>58</v>
      </c>
      <c r="C60" s="5"/>
      <c r="D60" s="59"/>
      <c r="E60" s="59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G5:G15 J5:J15 N5:N15 Q5:Q15">
      <formula1>$A$1:$A$24</formula1>
    </dataValidation>
    <dataValidation type="list" allowBlank="1" showInputMessage="1" showErrorMessage="1" sqref="I5:I15 S5:S15 P5:P15 L5:L15">
      <formula1>$B$1:$B$61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BC2E5"/>
  </sheetPr>
  <dimension ref="A1:U61"/>
  <sheetViews>
    <sheetView showGridLines="0" topLeftCell="D10" zoomScaleNormal="100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71" customWidth="1"/>
    <col min="5" max="5" width="5.453125" style="71" customWidth="1"/>
    <col min="6" max="6" width="17.26953125" style="71" customWidth="1"/>
    <col min="7" max="7" width="7.81640625" style="71" customWidth="1"/>
    <col min="8" max="8" width="1.54296875" style="71" customWidth="1"/>
    <col min="9" max="9" width="8.453125" style="71" customWidth="1"/>
    <col min="10" max="10" width="7.81640625" style="71" customWidth="1"/>
    <col min="11" max="11" width="1.54296875" style="71" customWidth="1"/>
    <col min="12" max="12" width="8.7265625" style="71" customWidth="1"/>
    <col min="13" max="13" width="9.54296875" style="71" bestFit="1" customWidth="1"/>
    <col min="14" max="14" width="9" style="71" customWidth="1"/>
    <col min="15" max="15" width="1.54296875" style="71" customWidth="1"/>
    <col min="16" max="16" width="9" style="71" customWidth="1"/>
    <col min="17" max="17" width="9.453125" style="71" customWidth="1"/>
    <col min="18" max="18" width="1.54296875" style="71" customWidth="1"/>
    <col min="19" max="19" width="9.453125" style="71" customWidth="1"/>
    <col min="20" max="20" width="9.453125" style="71" bestFit="1" customWidth="1"/>
    <col min="21" max="21" width="18.7265625" style="71" bestFit="1" customWidth="1"/>
    <col min="22" max="16384" width="11.453125" style="71"/>
  </cols>
  <sheetData>
    <row r="1" spans="1:21" ht="9" customHeight="1" thickBot="1"/>
    <row r="2" spans="1:21" ht="82.15" customHeight="1" thickTop="1" thickBot="1">
      <c r="A2" s="4">
        <v>1</v>
      </c>
      <c r="B2" s="5">
        <v>0</v>
      </c>
      <c r="C2" s="5">
        <v>1</v>
      </c>
      <c r="E2" s="281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3"/>
    </row>
    <row r="3" spans="1:21" ht="31.9" customHeight="1" thickTop="1">
      <c r="A3" s="4">
        <v>2</v>
      </c>
      <c r="B3" s="5">
        <v>1</v>
      </c>
      <c r="C3" s="5">
        <v>2</v>
      </c>
      <c r="D3" s="72"/>
      <c r="E3" s="284" t="s">
        <v>19</v>
      </c>
      <c r="F3" s="285"/>
      <c r="G3" s="288" t="s">
        <v>20</v>
      </c>
      <c r="H3" s="288"/>
      <c r="I3" s="289"/>
      <c r="J3" s="288" t="s">
        <v>21</v>
      </c>
      <c r="K3" s="288"/>
      <c r="L3" s="289"/>
      <c r="M3" s="290" t="s">
        <v>22</v>
      </c>
      <c r="N3" s="292" t="s">
        <v>23</v>
      </c>
      <c r="O3" s="293"/>
      <c r="P3" s="294"/>
      <c r="Q3" s="292" t="s">
        <v>24</v>
      </c>
      <c r="R3" s="293"/>
      <c r="S3" s="293"/>
      <c r="T3" s="295" t="s">
        <v>25</v>
      </c>
      <c r="U3" s="275" t="s">
        <v>26</v>
      </c>
    </row>
    <row r="4" spans="1:21" ht="15.5">
      <c r="A4" s="4">
        <v>3</v>
      </c>
      <c r="B4" s="5">
        <v>2</v>
      </c>
      <c r="C4" s="5">
        <v>3</v>
      </c>
      <c r="D4" s="72"/>
      <c r="E4" s="286"/>
      <c r="F4" s="287"/>
      <c r="G4" s="24" t="s">
        <v>27</v>
      </c>
      <c r="H4" s="24"/>
      <c r="I4" s="25" t="s">
        <v>28</v>
      </c>
      <c r="J4" s="26" t="s">
        <v>27</v>
      </c>
      <c r="K4" s="24"/>
      <c r="L4" s="25" t="s">
        <v>28</v>
      </c>
      <c r="M4" s="291"/>
      <c r="N4" s="29" t="s">
        <v>27</v>
      </c>
      <c r="O4" s="27"/>
      <c r="P4" s="28" t="s">
        <v>28</v>
      </c>
      <c r="Q4" s="29" t="s">
        <v>27</v>
      </c>
      <c r="R4" s="27"/>
      <c r="S4" s="27" t="s">
        <v>28</v>
      </c>
      <c r="T4" s="296"/>
      <c r="U4" s="276"/>
    </row>
    <row r="5" spans="1:21" ht="19.899999999999999" customHeight="1">
      <c r="A5" s="4">
        <v>4</v>
      </c>
      <c r="B5" s="5">
        <v>3</v>
      </c>
      <c r="C5" s="5">
        <v>4</v>
      </c>
      <c r="D5" s="72"/>
      <c r="E5" s="63"/>
      <c r="F5" s="74" t="str">
        <f>IF(E5&gt;0,"Novembre 2020","")</f>
        <v/>
      </c>
      <c r="G5" s="6"/>
      <c r="H5" s="7" t="s">
        <v>29</v>
      </c>
      <c r="I5" s="179"/>
      <c r="J5" s="180"/>
      <c r="K5" s="7" t="s">
        <v>29</v>
      </c>
      <c r="L5" s="8"/>
      <c r="M5" s="184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185" t="str">
        <f>IF(TIME(Q5,S5,$R$4)-TIME(N5,P5,$O$4)=0,"",TIME(Q5,S5,$R$4)-TIME(N5,P5,$O$4))</f>
        <v/>
      </c>
      <c r="U5" s="23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72"/>
      <c r="E6" s="65"/>
      <c r="F6" s="74" t="str">
        <f t="shared" ref="F6:F15" si="1">IF(E6&gt;0,"Novembre 2020","")</f>
        <v/>
      </c>
      <c r="G6" s="6"/>
      <c r="H6" s="7" t="s">
        <v>29</v>
      </c>
      <c r="I6" s="179"/>
      <c r="J6" s="180"/>
      <c r="K6" s="7" t="s">
        <v>29</v>
      </c>
      <c r="L6" s="8"/>
      <c r="M6" s="184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185" t="str">
        <f t="shared" ref="T6:T15" si="3">IF(TIME(Q6,S6,$R$4)-TIME(N6,P6,$O$4)=0,"",TIME(Q6,S6,$R$4)-TIME(N6,P6,$O$4))</f>
        <v/>
      </c>
      <c r="U6" s="23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72"/>
      <c r="E7" s="65"/>
      <c r="F7" s="74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184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185" t="str">
        <f t="shared" si="3"/>
        <v/>
      </c>
      <c r="U7" s="23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72"/>
      <c r="E8" s="65"/>
      <c r="F8" s="74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184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185" t="str">
        <f t="shared" si="3"/>
        <v/>
      </c>
      <c r="U8" s="23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72"/>
      <c r="E9" s="65"/>
      <c r="F9" s="74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184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185" t="str">
        <f t="shared" si="3"/>
        <v/>
      </c>
      <c r="U9" s="23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72"/>
      <c r="E10" s="65"/>
      <c r="F10" s="74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184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185" t="str">
        <f t="shared" si="3"/>
        <v/>
      </c>
      <c r="U10" s="23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72"/>
      <c r="E11" s="65"/>
      <c r="F11" s="74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184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185" t="str">
        <f t="shared" si="3"/>
        <v/>
      </c>
      <c r="U11" s="23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72"/>
      <c r="E12" s="65"/>
      <c r="F12" s="74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184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185" t="str">
        <f t="shared" si="3"/>
        <v/>
      </c>
      <c r="U12" s="23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72"/>
      <c r="E13" s="65"/>
      <c r="F13" s="74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184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185" t="str">
        <f t="shared" si="3"/>
        <v/>
      </c>
      <c r="U13" s="23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72"/>
      <c r="E14" s="65"/>
      <c r="F14" s="74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184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185" t="str">
        <f t="shared" si="3"/>
        <v/>
      </c>
      <c r="U14" s="23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72"/>
      <c r="E15" s="66"/>
      <c r="F15" s="75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187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186" t="str">
        <f t="shared" si="3"/>
        <v/>
      </c>
      <c r="U15" s="76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72"/>
      <c r="E16" s="73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77" t="s">
        <v>30</v>
      </c>
      <c r="U16" s="7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72"/>
      <c r="E17" s="278" t="s">
        <v>31</v>
      </c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U17" s="280"/>
    </row>
    <row r="18" spans="1:21" ht="19.899999999999999" customHeight="1">
      <c r="A18" s="4">
        <v>17</v>
      </c>
      <c r="B18" s="5">
        <v>16</v>
      </c>
      <c r="C18" s="5">
        <v>17</v>
      </c>
      <c r="D18" s="72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72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72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72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72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72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72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72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72"/>
      <c r="E26" s="72"/>
    </row>
    <row r="27" spans="1:21">
      <c r="B27" s="5">
        <v>25</v>
      </c>
      <c r="C27" s="5">
        <v>26</v>
      </c>
      <c r="D27" s="72"/>
      <c r="E27" s="72"/>
    </row>
    <row r="28" spans="1:21">
      <c r="B28" s="5">
        <v>26</v>
      </c>
      <c r="C28" s="5">
        <v>27</v>
      </c>
      <c r="D28" s="72"/>
      <c r="E28" s="72"/>
    </row>
    <row r="29" spans="1:21">
      <c r="B29" s="5">
        <v>27</v>
      </c>
      <c r="C29" s="5">
        <v>28</v>
      </c>
      <c r="D29" s="72"/>
      <c r="E29" s="72"/>
    </row>
    <row r="30" spans="1:21">
      <c r="B30" s="5">
        <v>28</v>
      </c>
      <c r="C30" s="5">
        <v>29</v>
      </c>
      <c r="D30" s="72"/>
      <c r="E30" s="72"/>
    </row>
    <row r="31" spans="1:21">
      <c r="B31" s="5">
        <v>29</v>
      </c>
      <c r="C31" s="5">
        <v>30</v>
      </c>
      <c r="D31" s="72"/>
      <c r="E31" s="72"/>
    </row>
    <row r="32" spans="1:21">
      <c r="B32" s="5">
        <v>30</v>
      </c>
      <c r="C32" s="5">
        <v>31</v>
      </c>
      <c r="D32" s="72"/>
      <c r="E32" s="72"/>
    </row>
    <row r="33" spans="2:5">
      <c r="B33" s="5">
        <v>31</v>
      </c>
      <c r="C33" s="5"/>
      <c r="D33" s="72"/>
      <c r="E33" s="72"/>
    </row>
    <row r="34" spans="2:5">
      <c r="B34" s="5">
        <v>32</v>
      </c>
      <c r="C34" s="5"/>
      <c r="D34" s="72"/>
      <c r="E34" s="72"/>
    </row>
    <row r="35" spans="2:5">
      <c r="B35" s="5">
        <v>33</v>
      </c>
      <c r="C35" s="5"/>
      <c r="D35" s="72"/>
      <c r="E35" s="72"/>
    </row>
    <row r="36" spans="2:5">
      <c r="B36" s="5">
        <v>34</v>
      </c>
      <c r="C36" s="5"/>
      <c r="D36" s="72"/>
      <c r="E36" s="72"/>
    </row>
    <row r="37" spans="2:5">
      <c r="B37" s="5">
        <v>35</v>
      </c>
      <c r="C37" s="5"/>
      <c r="D37" s="72"/>
      <c r="E37" s="72"/>
    </row>
    <row r="38" spans="2:5">
      <c r="B38" s="5">
        <v>36</v>
      </c>
      <c r="C38" s="5"/>
      <c r="D38" s="72"/>
      <c r="E38" s="72"/>
    </row>
    <row r="39" spans="2:5">
      <c r="B39" s="5">
        <v>37</v>
      </c>
      <c r="C39" s="5"/>
      <c r="D39" s="72"/>
      <c r="E39" s="72"/>
    </row>
    <row r="40" spans="2:5">
      <c r="B40" s="5">
        <v>38</v>
      </c>
      <c r="C40" s="5"/>
      <c r="D40" s="72"/>
      <c r="E40" s="72"/>
    </row>
    <row r="41" spans="2:5">
      <c r="B41" s="5">
        <v>39</v>
      </c>
      <c r="C41" s="5"/>
      <c r="D41" s="72"/>
      <c r="E41" s="72"/>
    </row>
    <row r="42" spans="2:5">
      <c r="B42" s="5">
        <v>40</v>
      </c>
      <c r="C42" s="5"/>
      <c r="D42" s="72"/>
      <c r="E42" s="72"/>
    </row>
    <row r="43" spans="2:5">
      <c r="B43" s="5">
        <v>41</v>
      </c>
      <c r="C43" s="5"/>
      <c r="D43" s="72"/>
      <c r="E43" s="72"/>
    </row>
    <row r="44" spans="2:5">
      <c r="B44" s="5">
        <v>42</v>
      </c>
      <c r="C44" s="5"/>
      <c r="D44" s="72"/>
      <c r="E44" s="72"/>
    </row>
    <row r="45" spans="2:5">
      <c r="B45" s="5">
        <v>43</v>
      </c>
      <c r="C45" s="5"/>
      <c r="D45" s="72"/>
      <c r="E45" s="72"/>
    </row>
    <row r="46" spans="2:5">
      <c r="B46" s="5">
        <v>44</v>
      </c>
      <c r="C46" s="5"/>
      <c r="D46" s="72"/>
      <c r="E46" s="72"/>
    </row>
    <row r="47" spans="2:5">
      <c r="B47" s="5">
        <v>45</v>
      </c>
      <c r="C47" s="5"/>
      <c r="D47" s="72"/>
      <c r="E47" s="72"/>
    </row>
    <row r="48" spans="2:5">
      <c r="B48" s="5">
        <v>46</v>
      </c>
      <c r="C48" s="5"/>
      <c r="D48" s="72"/>
      <c r="E48" s="72"/>
    </row>
    <row r="49" spans="2:5">
      <c r="B49" s="5">
        <v>47</v>
      </c>
      <c r="C49" s="5"/>
      <c r="D49" s="72"/>
      <c r="E49" s="72"/>
    </row>
    <row r="50" spans="2:5">
      <c r="B50" s="5">
        <v>48</v>
      </c>
      <c r="C50" s="5"/>
      <c r="D50" s="72"/>
      <c r="E50" s="72"/>
    </row>
    <row r="51" spans="2:5">
      <c r="B51" s="5">
        <v>49</v>
      </c>
      <c r="C51" s="5"/>
      <c r="D51" s="72"/>
      <c r="E51" s="72"/>
    </row>
    <row r="52" spans="2:5">
      <c r="B52" s="5">
        <v>50</v>
      </c>
      <c r="C52" s="5"/>
      <c r="D52" s="72"/>
      <c r="E52" s="72"/>
    </row>
    <row r="53" spans="2:5">
      <c r="B53" s="5">
        <v>51</v>
      </c>
      <c r="C53" s="5"/>
      <c r="D53" s="72"/>
      <c r="E53" s="72"/>
    </row>
    <row r="54" spans="2:5">
      <c r="B54" s="5">
        <v>52</v>
      </c>
      <c r="C54" s="5"/>
      <c r="D54" s="72"/>
      <c r="E54" s="72"/>
    </row>
    <row r="55" spans="2:5">
      <c r="B55" s="5">
        <v>53</v>
      </c>
      <c r="C55" s="5"/>
      <c r="D55" s="72"/>
      <c r="E55" s="72"/>
    </row>
    <row r="56" spans="2:5">
      <c r="B56" s="5">
        <v>54</v>
      </c>
      <c r="C56" s="5"/>
      <c r="D56" s="72"/>
      <c r="E56" s="72"/>
    </row>
    <row r="57" spans="2:5">
      <c r="B57" s="5">
        <v>55</v>
      </c>
      <c r="C57" s="5"/>
      <c r="D57" s="72"/>
      <c r="E57" s="72"/>
    </row>
    <row r="58" spans="2:5">
      <c r="B58" s="5">
        <v>56</v>
      </c>
      <c r="C58" s="5"/>
      <c r="D58" s="72"/>
      <c r="E58" s="72"/>
    </row>
    <row r="59" spans="2:5">
      <c r="B59" s="5">
        <v>57</v>
      </c>
      <c r="C59" s="5"/>
      <c r="D59" s="72"/>
      <c r="E59" s="72"/>
    </row>
    <row r="60" spans="2:5">
      <c r="B60" s="5">
        <v>58</v>
      </c>
      <c r="C60" s="5"/>
      <c r="D60" s="72"/>
      <c r="E60" s="72"/>
    </row>
    <row r="61" spans="2:5">
      <c r="B61" s="5">
        <v>59</v>
      </c>
    </row>
  </sheetData>
  <sheetProtection sheet="1" objects="1" scenarios="1"/>
  <mergeCells count="12">
    <mergeCell ref="U3:U4"/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I5:I15 S5:S15 P5:P15 L5:L15">
      <formula1>$B$1:$B$61</formula1>
    </dataValidation>
    <dataValidation type="list" allowBlank="1" showInputMessage="1" showErrorMessage="1" sqref="G5:G15 J5:J15 N5:N15 Q5:Q15">
      <formula1>$A$1:$A$24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FF0000"/>
  </sheetPr>
  <dimension ref="A1:U61"/>
  <sheetViews>
    <sheetView showGridLines="0" topLeftCell="D10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79" customWidth="1"/>
    <col min="5" max="5" width="5.453125" style="79" customWidth="1"/>
    <col min="6" max="6" width="17.26953125" style="79" customWidth="1"/>
    <col min="7" max="7" width="7.81640625" style="79" customWidth="1"/>
    <col min="8" max="8" width="1.54296875" style="79" customWidth="1"/>
    <col min="9" max="9" width="8.453125" style="79" customWidth="1"/>
    <col min="10" max="10" width="7.81640625" style="79" customWidth="1"/>
    <col min="11" max="11" width="1.54296875" style="79" customWidth="1"/>
    <col min="12" max="12" width="8.7265625" style="79" customWidth="1"/>
    <col min="13" max="13" width="9.54296875" style="79" bestFit="1" customWidth="1"/>
    <col min="14" max="14" width="9" style="79" customWidth="1"/>
    <col min="15" max="15" width="1.54296875" style="79" customWidth="1"/>
    <col min="16" max="16" width="9" style="79" customWidth="1"/>
    <col min="17" max="17" width="9.453125" style="79" customWidth="1"/>
    <col min="18" max="18" width="1.54296875" style="79" customWidth="1"/>
    <col min="19" max="19" width="9.453125" style="79" customWidth="1"/>
    <col min="20" max="20" width="9.453125" style="79" bestFit="1" customWidth="1"/>
    <col min="21" max="21" width="18.7265625" style="79" bestFit="1" customWidth="1"/>
    <col min="22" max="16384" width="11.453125" style="79"/>
  </cols>
  <sheetData>
    <row r="1" spans="1:21" ht="9" customHeight="1"/>
    <row r="2" spans="1:21" ht="82.15" customHeight="1" thickBot="1">
      <c r="A2" s="4">
        <v>1</v>
      </c>
      <c r="B2" s="5">
        <v>0</v>
      </c>
      <c r="C2" s="5">
        <v>1</v>
      </c>
      <c r="E2" s="297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</row>
    <row r="3" spans="1:21" ht="31.9" customHeight="1" thickTop="1">
      <c r="A3" s="4">
        <v>2</v>
      </c>
      <c r="B3" s="5">
        <v>1</v>
      </c>
      <c r="C3" s="5">
        <v>2</v>
      </c>
      <c r="D3" s="80"/>
      <c r="E3" s="299" t="s">
        <v>19</v>
      </c>
      <c r="F3" s="300"/>
      <c r="G3" s="307" t="s">
        <v>20</v>
      </c>
      <c r="H3" s="307"/>
      <c r="I3" s="308"/>
      <c r="J3" s="309" t="s">
        <v>21</v>
      </c>
      <c r="K3" s="307"/>
      <c r="L3" s="307"/>
      <c r="M3" s="310" t="s">
        <v>22</v>
      </c>
      <c r="N3" s="307" t="s">
        <v>23</v>
      </c>
      <c r="O3" s="307"/>
      <c r="P3" s="308"/>
      <c r="Q3" s="309" t="s">
        <v>24</v>
      </c>
      <c r="R3" s="307"/>
      <c r="S3" s="307"/>
      <c r="T3" s="310" t="s">
        <v>25</v>
      </c>
      <c r="U3" s="312" t="s">
        <v>26</v>
      </c>
    </row>
    <row r="4" spans="1:21" ht="15.5">
      <c r="A4" s="4">
        <v>3</v>
      </c>
      <c r="B4" s="5">
        <v>2</v>
      </c>
      <c r="C4" s="5">
        <v>3</v>
      </c>
      <c r="D4" s="80"/>
      <c r="E4" s="301"/>
      <c r="F4" s="302"/>
      <c r="G4" s="30" t="s">
        <v>27</v>
      </c>
      <c r="H4" s="30"/>
      <c r="I4" s="31" t="s">
        <v>28</v>
      </c>
      <c r="J4" s="32" t="s">
        <v>27</v>
      </c>
      <c r="K4" s="30"/>
      <c r="L4" s="30" t="s">
        <v>28</v>
      </c>
      <c r="M4" s="311"/>
      <c r="N4" s="30" t="s">
        <v>27</v>
      </c>
      <c r="O4" s="30"/>
      <c r="P4" s="31" t="s">
        <v>28</v>
      </c>
      <c r="Q4" s="32" t="s">
        <v>27</v>
      </c>
      <c r="R4" s="30"/>
      <c r="S4" s="30" t="s">
        <v>28</v>
      </c>
      <c r="T4" s="311"/>
      <c r="U4" s="313"/>
    </row>
    <row r="5" spans="1:21" ht="19.899999999999999" customHeight="1">
      <c r="A5" s="4">
        <v>4</v>
      </c>
      <c r="B5" s="5">
        <v>3</v>
      </c>
      <c r="C5" s="5">
        <v>4</v>
      </c>
      <c r="D5" s="80"/>
      <c r="E5" s="63"/>
      <c r="F5" s="83" t="str">
        <f>IF(E5&gt;0,"décembre 2020","")</f>
        <v/>
      </c>
      <c r="G5" s="6"/>
      <c r="H5" s="7" t="s">
        <v>29</v>
      </c>
      <c r="I5" s="179"/>
      <c r="J5" s="180"/>
      <c r="K5" s="7" t="s">
        <v>29</v>
      </c>
      <c r="L5" s="8"/>
      <c r="M5" s="188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190" t="str">
        <f>IF(TIME(Q5,S5,$R$4)-TIME(N5,P5,$O$4)=0,"",TIME(Q5,S5,$R$4)-TIME(N5,P5,$O$4))</f>
        <v/>
      </c>
      <c r="U5" s="33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80"/>
      <c r="E6" s="65"/>
      <c r="F6" s="83" t="str">
        <f t="shared" ref="F6:F15" si="1">IF(E6&gt;0,"décembre 2020","")</f>
        <v/>
      </c>
      <c r="G6" s="6"/>
      <c r="H6" s="7" t="s">
        <v>29</v>
      </c>
      <c r="I6" s="179"/>
      <c r="J6" s="180"/>
      <c r="K6" s="7" t="s">
        <v>29</v>
      </c>
      <c r="L6" s="8"/>
      <c r="M6" s="188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190" t="str">
        <f t="shared" ref="T6:T15" si="3">IF(TIME(Q6,S6,$R$4)-TIME(N6,P6,$O$4)=0,"",TIME(Q6,S6,$R$4)-TIME(N6,P6,$O$4))</f>
        <v/>
      </c>
      <c r="U6" s="33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80"/>
      <c r="E7" s="65"/>
      <c r="F7" s="83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188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190" t="str">
        <f t="shared" si="3"/>
        <v/>
      </c>
      <c r="U7" s="33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80"/>
      <c r="E8" s="65"/>
      <c r="F8" s="83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188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190" t="str">
        <f t="shared" si="3"/>
        <v/>
      </c>
      <c r="U8" s="33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80"/>
      <c r="E9" s="65"/>
      <c r="F9" s="83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188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190" t="str">
        <f t="shared" si="3"/>
        <v/>
      </c>
      <c r="U9" s="33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80"/>
      <c r="E10" s="65"/>
      <c r="F10" s="83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188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190" t="str">
        <f t="shared" si="3"/>
        <v/>
      </c>
      <c r="U10" s="33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80"/>
      <c r="E11" s="65"/>
      <c r="F11" s="83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188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190" t="str">
        <f t="shared" si="3"/>
        <v/>
      </c>
      <c r="U11" s="33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80"/>
      <c r="E12" s="65"/>
      <c r="F12" s="83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188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190" t="str">
        <f t="shared" si="3"/>
        <v/>
      </c>
      <c r="U12" s="33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80"/>
      <c r="E13" s="65"/>
      <c r="F13" s="83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188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190" t="str">
        <f t="shared" si="3"/>
        <v/>
      </c>
      <c r="U13" s="33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80"/>
      <c r="E14" s="65"/>
      <c r="F14" s="83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188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190" t="str">
        <f t="shared" si="3"/>
        <v/>
      </c>
      <c r="U14" s="33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80"/>
      <c r="E15" s="66"/>
      <c r="F15" s="84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189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191" t="str">
        <f t="shared" si="3"/>
        <v/>
      </c>
      <c r="U15" s="82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80"/>
      <c r="E16" s="81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77" t="s">
        <v>30</v>
      </c>
      <c r="U16" s="7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80"/>
      <c r="E17" s="303" t="s">
        <v>31</v>
      </c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5"/>
    </row>
    <row r="18" spans="1:21" ht="19.899999999999999" customHeight="1">
      <c r="A18" s="4">
        <v>17</v>
      </c>
      <c r="B18" s="5">
        <v>16</v>
      </c>
      <c r="C18" s="5">
        <v>17</v>
      </c>
      <c r="D18" s="80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80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80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80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80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80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80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80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80"/>
      <c r="E26" s="80"/>
    </row>
    <row r="27" spans="1:21">
      <c r="B27" s="5">
        <v>25</v>
      </c>
      <c r="C27" s="5">
        <v>26</v>
      </c>
      <c r="D27" s="80"/>
      <c r="E27" s="80"/>
    </row>
    <row r="28" spans="1:21">
      <c r="B28" s="5">
        <v>26</v>
      </c>
      <c r="C28" s="5">
        <v>27</v>
      </c>
      <c r="D28" s="80"/>
      <c r="E28" s="80"/>
    </row>
    <row r="29" spans="1:21">
      <c r="B29" s="5">
        <v>27</v>
      </c>
      <c r="C29" s="5">
        <v>28</v>
      </c>
      <c r="D29" s="80"/>
      <c r="E29" s="80"/>
    </row>
    <row r="30" spans="1:21">
      <c r="B30" s="5">
        <v>28</v>
      </c>
      <c r="C30" s="5">
        <v>29</v>
      </c>
      <c r="D30" s="80"/>
      <c r="E30" s="80"/>
    </row>
    <row r="31" spans="1:21">
      <c r="B31" s="5">
        <v>29</v>
      </c>
      <c r="C31" s="5">
        <v>30</v>
      </c>
      <c r="D31" s="80"/>
      <c r="E31" s="80"/>
    </row>
    <row r="32" spans="1:21">
      <c r="B32" s="5">
        <v>30</v>
      </c>
      <c r="C32" s="5">
        <v>31</v>
      </c>
      <c r="D32" s="80"/>
      <c r="E32" s="80"/>
    </row>
    <row r="33" spans="2:5">
      <c r="B33" s="5">
        <v>31</v>
      </c>
      <c r="C33" s="5"/>
      <c r="D33" s="80"/>
      <c r="E33" s="80"/>
    </row>
    <row r="34" spans="2:5">
      <c r="B34" s="5">
        <v>32</v>
      </c>
      <c r="C34" s="5"/>
      <c r="D34" s="80"/>
      <c r="E34" s="80"/>
    </row>
    <row r="35" spans="2:5">
      <c r="B35" s="5">
        <v>33</v>
      </c>
      <c r="C35" s="5"/>
      <c r="D35" s="80"/>
      <c r="E35" s="80"/>
    </row>
    <row r="36" spans="2:5">
      <c r="B36" s="5">
        <v>34</v>
      </c>
      <c r="C36" s="5"/>
      <c r="D36" s="80"/>
      <c r="E36" s="80"/>
    </row>
    <row r="37" spans="2:5">
      <c r="B37" s="5">
        <v>35</v>
      </c>
      <c r="C37" s="5"/>
      <c r="D37" s="80"/>
      <c r="E37" s="80"/>
    </row>
    <row r="38" spans="2:5">
      <c r="B38" s="5">
        <v>36</v>
      </c>
      <c r="C38" s="5"/>
      <c r="D38" s="80"/>
      <c r="E38" s="80"/>
    </row>
    <row r="39" spans="2:5">
      <c r="B39" s="5">
        <v>37</v>
      </c>
      <c r="C39" s="5"/>
      <c r="D39" s="80"/>
      <c r="E39" s="80"/>
    </row>
    <row r="40" spans="2:5">
      <c r="B40" s="5">
        <v>38</v>
      </c>
      <c r="C40" s="5"/>
      <c r="D40" s="80"/>
      <c r="E40" s="80"/>
    </row>
    <row r="41" spans="2:5">
      <c r="B41" s="5">
        <v>39</v>
      </c>
      <c r="C41" s="5"/>
      <c r="D41" s="80"/>
      <c r="E41" s="80"/>
    </row>
    <row r="42" spans="2:5">
      <c r="B42" s="5">
        <v>40</v>
      </c>
      <c r="C42" s="5"/>
      <c r="D42" s="80"/>
      <c r="E42" s="80"/>
    </row>
    <row r="43" spans="2:5">
      <c r="B43" s="5">
        <v>41</v>
      </c>
      <c r="C43" s="5"/>
      <c r="D43" s="80"/>
      <c r="E43" s="80"/>
    </row>
    <row r="44" spans="2:5">
      <c r="B44" s="5">
        <v>42</v>
      </c>
      <c r="C44" s="5"/>
      <c r="D44" s="80"/>
      <c r="E44" s="80"/>
    </row>
    <row r="45" spans="2:5">
      <c r="B45" s="5">
        <v>43</v>
      </c>
      <c r="C45" s="5"/>
      <c r="D45" s="80"/>
      <c r="E45" s="80"/>
    </row>
    <row r="46" spans="2:5">
      <c r="B46" s="5">
        <v>44</v>
      </c>
      <c r="C46" s="5"/>
      <c r="D46" s="80"/>
      <c r="E46" s="80"/>
    </row>
    <row r="47" spans="2:5">
      <c r="B47" s="5">
        <v>45</v>
      </c>
      <c r="C47" s="5"/>
      <c r="D47" s="80"/>
      <c r="E47" s="80"/>
    </row>
    <row r="48" spans="2:5">
      <c r="B48" s="5">
        <v>46</v>
      </c>
      <c r="C48" s="5"/>
      <c r="D48" s="80"/>
      <c r="E48" s="80"/>
    </row>
    <row r="49" spans="2:5">
      <c r="B49" s="5">
        <v>47</v>
      </c>
      <c r="C49" s="5"/>
      <c r="D49" s="80"/>
      <c r="E49" s="80"/>
    </row>
    <row r="50" spans="2:5">
      <c r="B50" s="5">
        <v>48</v>
      </c>
      <c r="C50" s="5"/>
      <c r="D50" s="80"/>
      <c r="E50" s="80"/>
    </row>
    <row r="51" spans="2:5">
      <c r="B51" s="5">
        <v>49</v>
      </c>
      <c r="C51" s="5"/>
      <c r="D51" s="80"/>
      <c r="E51" s="80"/>
    </row>
    <row r="52" spans="2:5">
      <c r="B52" s="5">
        <v>50</v>
      </c>
      <c r="C52" s="5"/>
      <c r="D52" s="80"/>
      <c r="E52" s="80"/>
    </row>
    <row r="53" spans="2:5">
      <c r="B53" s="5">
        <v>51</v>
      </c>
      <c r="C53" s="5"/>
      <c r="D53" s="80"/>
      <c r="E53" s="80"/>
    </row>
    <row r="54" spans="2:5">
      <c r="B54" s="5">
        <v>52</v>
      </c>
      <c r="C54" s="5"/>
      <c r="D54" s="80"/>
      <c r="E54" s="80"/>
    </row>
    <row r="55" spans="2:5">
      <c r="B55" s="5">
        <v>53</v>
      </c>
      <c r="C55" s="5"/>
      <c r="D55" s="80"/>
      <c r="E55" s="80"/>
    </row>
    <row r="56" spans="2:5">
      <c r="B56" s="5">
        <v>54</v>
      </c>
      <c r="C56" s="5"/>
      <c r="D56" s="80"/>
      <c r="E56" s="80"/>
    </row>
    <row r="57" spans="2:5">
      <c r="B57" s="5">
        <v>55</v>
      </c>
      <c r="C57" s="5"/>
      <c r="D57" s="80"/>
      <c r="E57" s="80"/>
    </row>
    <row r="58" spans="2:5">
      <c r="B58" s="5">
        <v>56</v>
      </c>
      <c r="C58" s="5"/>
      <c r="D58" s="80"/>
      <c r="E58" s="80"/>
    </row>
    <row r="59" spans="2:5">
      <c r="B59" s="5">
        <v>57</v>
      </c>
      <c r="C59" s="5"/>
      <c r="D59" s="80"/>
      <c r="E59" s="80"/>
    </row>
    <row r="60" spans="2:5">
      <c r="B60" s="5">
        <v>58</v>
      </c>
      <c r="C60" s="5"/>
      <c r="D60" s="80"/>
      <c r="E60" s="80"/>
    </row>
    <row r="61" spans="2:5">
      <c r="B61" s="5">
        <v>59</v>
      </c>
    </row>
  </sheetData>
  <sheetProtection sheet="1" objects="1" scenarios="1"/>
  <mergeCells count="12">
    <mergeCell ref="E2:U2"/>
    <mergeCell ref="E3:F4"/>
    <mergeCell ref="E17:U17"/>
    <mergeCell ref="E18:U25"/>
    <mergeCell ref="F16:S16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G5:G15 J5:J15 N5:N15 Q5:Q15">
      <formula1>$A$1:$A$24</formula1>
    </dataValidation>
    <dataValidation type="list" allowBlank="1" showInputMessage="1" showErrorMessage="1" sqref="I5:I15 S5:S15 P5:P15 L5:L15">
      <formula1>$B$1:$B$61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61"/>
  <sheetViews>
    <sheetView showGridLines="0" topLeftCell="D7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4" customWidth="1"/>
    <col min="5" max="5" width="5.453125" style="4" customWidth="1"/>
    <col min="6" max="6" width="17.26953125" style="4" customWidth="1"/>
    <col min="7" max="7" width="7.81640625" style="4" customWidth="1"/>
    <col min="8" max="8" width="1.54296875" style="4" customWidth="1"/>
    <col min="9" max="9" width="8.453125" style="4" customWidth="1"/>
    <col min="10" max="10" width="7.81640625" style="4" customWidth="1"/>
    <col min="11" max="11" width="1.54296875" style="4" customWidth="1"/>
    <col min="12" max="12" width="8.7265625" style="4" customWidth="1"/>
    <col min="13" max="13" width="9.54296875" style="4" bestFit="1" customWidth="1"/>
    <col min="14" max="14" width="9" style="4" customWidth="1"/>
    <col min="15" max="15" width="1.54296875" style="4" customWidth="1"/>
    <col min="16" max="16" width="9" style="4" customWidth="1"/>
    <col min="17" max="17" width="9.453125" style="4" customWidth="1"/>
    <col min="18" max="18" width="1.54296875" style="4" customWidth="1"/>
    <col min="19" max="19" width="9.453125" style="4" customWidth="1"/>
    <col min="20" max="20" width="9.453125" style="4" bestFit="1" customWidth="1"/>
    <col min="21" max="21" width="18.7265625" style="4" bestFit="1" customWidth="1"/>
    <col min="22" max="16384" width="11.453125" style="4"/>
  </cols>
  <sheetData>
    <row r="1" spans="1:21" ht="9" customHeight="1" thickBot="1"/>
    <row r="2" spans="1:21" ht="82.15" customHeight="1" thickTop="1" thickBot="1">
      <c r="A2" s="4">
        <v>1</v>
      </c>
      <c r="B2" s="5">
        <v>0</v>
      </c>
      <c r="C2" s="5">
        <v>1</v>
      </c>
      <c r="E2" s="319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1"/>
    </row>
    <row r="3" spans="1:21" ht="31.9" customHeight="1" thickTop="1">
      <c r="A3" s="4">
        <v>2</v>
      </c>
      <c r="B3" s="5">
        <v>1</v>
      </c>
      <c r="C3" s="5">
        <v>2</v>
      </c>
      <c r="D3" s="5"/>
      <c r="E3" s="322" t="s">
        <v>19</v>
      </c>
      <c r="F3" s="323"/>
      <c r="G3" s="326" t="s">
        <v>20</v>
      </c>
      <c r="H3" s="326"/>
      <c r="I3" s="327"/>
      <c r="J3" s="328" t="s">
        <v>21</v>
      </c>
      <c r="K3" s="326"/>
      <c r="L3" s="326"/>
      <c r="M3" s="329" t="s">
        <v>22</v>
      </c>
      <c r="N3" s="331" t="s">
        <v>23</v>
      </c>
      <c r="O3" s="331"/>
      <c r="P3" s="332"/>
      <c r="Q3" s="333" t="s">
        <v>24</v>
      </c>
      <c r="R3" s="331"/>
      <c r="S3" s="331"/>
      <c r="T3" s="334" t="s">
        <v>25</v>
      </c>
      <c r="U3" s="336" t="s">
        <v>26</v>
      </c>
    </row>
    <row r="4" spans="1:21" ht="15.5">
      <c r="A4" s="4">
        <v>3</v>
      </c>
      <c r="B4" s="5">
        <v>2</v>
      </c>
      <c r="C4" s="5">
        <v>3</v>
      </c>
      <c r="D4" s="5"/>
      <c r="E4" s="324"/>
      <c r="F4" s="325"/>
      <c r="G4" s="43" t="s">
        <v>27</v>
      </c>
      <c r="H4" s="43"/>
      <c r="I4" s="44" t="s">
        <v>28</v>
      </c>
      <c r="J4" s="45" t="s">
        <v>27</v>
      </c>
      <c r="K4" s="43"/>
      <c r="L4" s="43" t="s">
        <v>28</v>
      </c>
      <c r="M4" s="330"/>
      <c r="N4" s="46" t="s">
        <v>27</v>
      </c>
      <c r="O4" s="46"/>
      <c r="P4" s="47" t="s">
        <v>28</v>
      </c>
      <c r="Q4" s="48" t="s">
        <v>27</v>
      </c>
      <c r="R4" s="46"/>
      <c r="S4" s="46" t="s">
        <v>28</v>
      </c>
      <c r="T4" s="335"/>
      <c r="U4" s="337"/>
    </row>
    <row r="5" spans="1:21" ht="19.899999999999999" customHeight="1">
      <c r="A5" s="4">
        <v>4</v>
      </c>
      <c r="B5" s="5">
        <v>3</v>
      </c>
      <c r="C5" s="5">
        <v>4</v>
      </c>
      <c r="D5" s="5"/>
      <c r="E5" s="63"/>
      <c r="F5" s="85" t="str">
        <f>IF(E5&gt;0,"janvier 2021","")</f>
        <v/>
      </c>
      <c r="G5" s="6"/>
      <c r="H5" s="7" t="s">
        <v>29</v>
      </c>
      <c r="I5" s="179"/>
      <c r="J5" s="180"/>
      <c r="K5" s="7" t="s">
        <v>29</v>
      </c>
      <c r="L5" s="8"/>
      <c r="M5" s="192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194" t="str">
        <f>IF(TIME(Q5,S5,$R$4)-TIME(N5,P5,$O$4)=0,"",TIME(Q5,S5,$R$4)-TIME(N5,P5,$O$4))</f>
        <v/>
      </c>
      <c r="U5" s="49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5"/>
      <c r="E6" s="65"/>
      <c r="F6" s="85" t="str">
        <f t="shared" ref="F6:F15" si="1">IF(E6&gt;0,"janvier 2021","")</f>
        <v/>
      </c>
      <c r="G6" s="6"/>
      <c r="H6" s="7" t="s">
        <v>29</v>
      </c>
      <c r="I6" s="179"/>
      <c r="J6" s="180"/>
      <c r="K6" s="7" t="s">
        <v>29</v>
      </c>
      <c r="L6" s="8"/>
      <c r="M6" s="192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194" t="str">
        <f t="shared" ref="T6:T15" si="3">IF(TIME(Q6,S6,$R$4)-TIME(N6,P6,$O$4)=0,"",TIME(Q6,S6,$R$4)-TIME(N6,P6,$O$4))</f>
        <v/>
      </c>
      <c r="U6" s="49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5"/>
      <c r="E7" s="65"/>
      <c r="F7" s="85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192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194" t="str">
        <f t="shared" si="3"/>
        <v/>
      </c>
      <c r="U7" s="49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5"/>
      <c r="E8" s="65"/>
      <c r="F8" s="85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192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194" t="str">
        <f t="shared" si="3"/>
        <v/>
      </c>
      <c r="U8" s="49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5"/>
      <c r="E9" s="65"/>
      <c r="F9" s="85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192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194" t="str">
        <f t="shared" si="3"/>
        <v/>
      </c>
      <c r="U9" s="49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5"/>
      <c r="E10" s="65"/>
      <c r="F10" s="85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192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194" t="str">
        <f t="shared" si="3"/>
        <v/>
      </c>
      <c r="U10" s="49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5"/>
      <c r="E11" s="65"/>
      <c r="F11" s="85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192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194" t="str">
        <f t="shared" si="3"/>
        <v/>
      </c>
      <c r="U11" s="49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5"/>
      <c r="E12" s="65"/>
      <c r="F12" s="85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192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194" t="str">
        <f t="shared" si="3"/>
        <v/>
      </c>
      <c r="U12" s="49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5"/>
      <c r="E13" s="65"/>
      <c r="F13" s="85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192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194" t="str">
        <f t="shared" si="3"/>
        <v/>
      </c>
      <c r="U13" s="49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5"/>
      <c r="E14" s="65"/>
      <c r="F14" s="85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192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194" t="str">
        <f t="shared" si="3"/>
        <v/>
      </c>
      <c r="U14" s="49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5"/>
      <c r="E15" s="66"/>
      <c r="F15" s="86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193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195" t="str">
        <f t="shared" si="3"/>
        <v/>
      </c>
      <c r="U15" s="87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5"/>
      <c r="E16" s="88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5"/>
      <c r="T16" s="77" t="s">
        <v>30</v>
      </c>
      <c r="U16" s="7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5"/>
      <c r="E17" s="316" t="s">
        <v>31</v>
      </c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8"/>
    </row>
    <row r="18" spans="1:21" ht="19.899999999999999" customHeight="1">
      <c r="A18" s="4">
        <v>17</v>
      </c>
      <c r="B18" s="5">
        <v>16</v>
      </c>
      <c r="C18" s="5">
        <v>17</v>
      </c>
      <c r="D18" s="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5"/>
      <c r="E26" s="5"/>
    </row>
    <row r="27" spans="1:21">
      <c r="B27" s="5">
        <v>25</v>
      </c>
      <c r="C27" s="5">
        <v>26</v>
      </c>
      <c r="D27" s="5"/>
      <c r="E27" s="5"/>
    </row>
    <row r="28" spans="1:21">
      <c r="B28" s="5">
        <v>26</v>
      </c>
      <c r="C28" s="5">
        <v>27</v>
      </c>
      <c r="D28" s="5"/>
      <c r="E28" s="5"/>
    </row>
    <row r="29" spans="1:21">
      <c r="B29" s="5">
        <v>27</v>
      </c>
      <c r="C29" s="5">
        <v>28</v>
      </c>
      <c r="D29" s="5"/>
      <c r="E29" s="5"/>
    </row>
    <row r="30" spans="1:21">
      <c r="B30" s="5">
        <v>28</v>
      </c>
      <c r="C30" s="5">
        <v>29</v>
      </c>
      <c r="D30" s="5"/>
      <c r="E30" s="5"/>
    </row>
    <row r="31" spans="1:21">
      <c r="B31" s="5">
        <v>29</v>
      </c>
      <c r="C31" s="5">
        <v>30</v>
      </c>
      <c r="D31" s="5"/>
      <c r="E31" s="5"/>
    </row>
    <row r="32" spans="1:21">
      <c r="B32" s="5">
        <v>30</v>
      </c>
      <c r="C32" s="5">
        <v>31</v>
      </c>
      <c r="D32" s="5"/>
      <c r="E32" s="5"/>
    </row>
    <row r="33" spans="2:5">
      <c r="B33" s="5">
        <v>31</v>
      </c>
      <c r="C33" s="5"/>
      <c r="D33" s="5"/>
      <c r="E33" s="5"/>
    </row>
    <row r="34" spans="2:5">
      <c r="B34" s="5">
        <v>32</v>
      </c>
      <c r="C34" s="5"/>
      <c r="D34" s="5"/>
      <c r="E34" s="5"/>
    </row>
    <row r="35" spans="2:5">
      <c r="B35" s="5">
        <v>33</v>
      </c>
      <c r="C35" s="5"/>
      <c r="D35" s="5"/>
      <c r="E35" s="5"/>
    </row>
    <row r="36" spans="2:5">
      <c r="B36" s="5">
        <v>34</v>
      </c>
      <c r="C36" s="5"/>
      <c r="D36" s="5"/>
      <c r="E36" s="5"/>
    </row>
    <row r="37" spans="2:5">
      <c r="B37" s="5">
        <v>35</v>
      </c>
      <c r="C37" s="5"/>
      <c r="D37" s="5"/>
      <c r="E37" s="5"/>
    </row>
    <row r="38" spans="2:5">
      <c r="B38" s="5">
        <v>36</v>
      </c>
      <c r="C38" s="5"/>
      <c r="D38" s="5"/>
      <c r="E38" s="5"/>
    </row>
    <row r="39" spans="2:5">
      <c r="B39" s="5">
        <v>37</v>
      </c>
      <c r="C39" s="5"/>
      <c r="D39" s="5"/>
      <c r="E39" s="5"/>
    </row>
    <row r="40" spans="2:5">
      <c r="B40" s="5">
        <v>38</v>
      </c>
      <c r="C40" s="5"/>
      <c r="D40" s="5"/>
      <c r="E40" s="5"/>
    </row>
    <row r="41" spans="2:5">
      <c r="B41" s="5">
        <v>39</v>
      </c>
      <c r="C41" s="5"/>
      <c r="D41" s="5"/>
      <c r="E41" s="5"/>
    </row>
    <row r="42" spans="2:5">
      <c r="B42" s="5">
        <v>40</v>
      </c>
      <c r="C42" s="5"/>
      <c r="D42" s="5"/>
      <c r="E42" s="5"/>
    </row>
    <row r="43" spans="2:5">
      <c r="B43" s="5">
        <v>41</v>
      </c>
      <c r="C43" s="5"/>
      <c r="D43" s="5"/>
      <c r="E43" s="5"/>
    </row>
    <row r="44" spans="2:5">
      <c r="B44" s="5">
        <v>42</v>
      </c>
      <c r="C44" s="5"/>
      <c r="D44" s="5"/>
      <c r="E44" s="5"/>
    </row>
    <row r="45" spans="2:5">
      <c r="B45" s="5">
        <v>43</v>
      </c>
      <c r="C45" s="5"/>
      <c r="D45" s="5"/>
      <c r="E45" s="5"/>
    </row>
    <row r="46" spans="2:5">
      <c r="B46" s="5">
        <v>44</v>
      </c>
      <c r="C46" s="5"/>
      <c r="D46" s="5"/>
      <c r="E46" s="5"/>
    </row>
    <row r="47" spans="2:5">
      <c r="B47" s="5">
        <v>45</v>
      </c>
      <c r="C47" s="5"/>
      <c r="D47" s="5"/>
      <c r="E47" s="5"/>
    </row>
    <row r="48" spans="2:5">
      <c r="B48" s="5">
        <v>46</v>
      </c>
      <c r="C48" s="5"/>
      <c r="D48" s="5"/>
      <c r="E48" s="5"/>
    </row>
    <row r="49" spans="2:5">
      <c r="B49" s="5">
        <v>47</v>
      </c>
      <c r="C49" s="5"/>
      <c r="D49" s="5"/>
      <c r="E49" s="5"/>
    </row>
    <row r="50" spans="2:5">
      <c r="B50" s="5">
        <v>48</v>
      </c>
      <c r="C50" s="5"/>
      <c r="D50" s="5"/>
      <c r="E50" s="5"/>
    </row>
    <row r="51" spans="2:5">
      <c r="B51" s="5">
        <v>49</v>
      </c>
      <c r="C51" s="5"/>
      <c r="D51" s="5"/>
      <c r="E51" s="5"/>
    </row>
    <row r="52" spans="2:5">
      <c r="B52" s="5">
        <v>50</v>
      </c>
      <c r="C52" s="5"/>
      <c r="D52" s="5"/>
      <c r="E52" s="5"/>
    </row>
    <row r="53" spans="2:5">
      <c r="B53" s="5">
        <v>51</v>
      </c>
      <c r="C53" s="5"/>
      <c r="D53" s="5"/>
      <c r="E53" s="5"/>
    </row>
    <row r="54" spans="2:5">
      <c r="B54" s="5">
        <v>52</v>
      </c>
      <c r="C54" s="5"/>
      <c r="D54" s="5"/>
      <c r="E54" s="5"/>
    </row>
    <row r="55" spans="2:5">
      <c r="B55" s="5">
        <v>53</v>
      </c>
      <c r="C55" s="5"/>
      <c r="D55" s="5"/>
      <c r="E55" s="5"/>
    </row>
    <row r="56" spans="2:5">
      <c r="B56" s="5">
        <v>54</v>
      </c>
      <c r="C56" s="5"/>
      <c r="D56" s="5"/>
      <c r="E56" s="5"/>
    </row>
    <row r="57" spans="2:5">
      <c r="B57" s="5">
        <v>55</v>
      </c>
      <c r="C57" s="5"/>
      <c r="D57" s="5"/>
      <c r="E57" s="5"/>
    </row>
    <row r="58" spans="2:5">
      <c r="B58" s="5">
        <v>56</v>
      </c>
      <c r="C58" s="5"/>
      <c r="D58" s="5"/>
      <c r="E58" s="5"/>
    </row>
    <row r="59" spans="2:5">
      <c r="B59" s="5">
        <v>57</v>
      </c>
      <c r="C59" s="5"/>
      <c r="D59" s="5"/>
      <c r="E59" s="5"/>
    </row>
    <row r="60" spans="2:5">
      <c r="B60" s="5">
        <v>58</v>
      </c>
      <c r="C60" s="5"/>
      <c r="D60" s="5"/>
      <c r="E60" s="5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I5:I15 S5:S15 P5:P15 L5:L15">
      <formula1>$B$1:$B$61</formula1>
    </dataValidation>
    <dataValidation type="list" allowBlank="1" showInputMessage="1" showErrorMessage="1" sqref="G5:G15 J5:J15 N5:N15 Q5:Q15">
      <formula1>$A$1:$A$24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U61"/>
  <sheetViews>
    <sheetView showGridLines="0" topLeftCell="D7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89" customWidth="1"/>
    <col min="5" max="5" width="5.453125" style="89" customWidth="1"/>
    <col min="6" max="6" width="17.26953125" style="89" customWidth="1"/>
    <col min="7" max="7" width="7.81640625" style="89" customWidth="1"/>
    <col min="8" max="8" width="1.54296875" style="89" customWidth="1"/>
    <col min="9" max="9" width="8.453125" style="89" customWidth="1"/>
    <col min="10" max="10" width="7.81640625" style="89" customWidth="1"/>
    <col min="11" max="11" width="1.54296875" style="89" customWidth="1"/>
    <col min="12" max="12" width="8.7265625" style="89" customWidth="1"/>
    <col min="13" max="13" width="9.54296875" style="89" bestFit="1" customWidth="1"/>
    <col min="14" max="14" width="9" style="89" customWidth="1"/>
    <col min="15" max="15" width="1.54296875" style="89" customWidth="1"/>
    <col min="16" max="16" width="9" style="89" customWidth="1"/>
    <col min="17" max="17" width="9.453125" style="89" customWidth="1"/>
    <col min="18" max="18" width="1.54296875" style="89" customWidth="1"/>
    <col min="19" max="19" width="9.453125" style="89" customWidth="1"/>
    <col min="20" max="20" width="9.453125" style="89" bestFit="1" customWidth="1"/>
    <col min="21" max="21" width="18.7265625" style="89" bestFit="1" customWidth="1"/>
    <col min="22" max="16384" width="11.453125" style="89"/>
  </cols>
  <sheetData>
    <row r="1" spans="1:21" ht="9" customHeight="1" thickBot="1"/>
    <row r="2" spans="1:21" ht="82.15" customHeight="1" thickTop="1" thickBot="1">
      <c r="A2" s="4">
        <v>1</v>
      </c>
      <c r="B2" s="5">
        <v>0</v>
      </c>
      <c r="C2" s="5">
        <v>1</v>
      </c>
      <c r="E2" s="342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4"/>
    </row>
    <row r="3" spans="1:21" ht="31.9" customHeight="1" thickTop="1">
      <c r="A3" s="4">
        <v>2</v>
      </c>
      <c r="B3" s="5">
        <v>1</v>
      </c>
      <c r="C3" s="5">
        <v>2</v>
      </c>
      <c r="D3" s="90"/>
      <c r="E3" s="345" t="s">
        <v>19</v>
      </c>
      <c r="F3" s="346"/>
      <c r="G3" s="349" t="s">
        <v>20</v>
      </c>
      <c r="H3" s="350"/>
      <c r="I3" s="351"/>
      <c r="J3" s="349" t="s">
        <v>21</v>
      </c>
      <c r="K3" s="350"/>
      <c r="L3" s="350"/>
      <c r="M3" s="352" t="s">
        <v>22</v>
      </c>
      <c r="N3" s="354" t="s">
        <v>23</v>
      </c>
      <c r="O3" s="354"/>
      <c r="P3" s="355"/>
      <c r="Q3" s="356" t="s">
        <v>24</v>
      </c>
      <c r="R3" s="354"/>
      <c r="S3" s="354"/>
      <c r="T3" s="357" t="s">
        <v>25</v>
      </c>
      <c r="U3" s="359" t="s">
        <v>26</v>
      </c>
    </row>
    <row r="4" spans="1:21" ht="15.5">
      <c r="A4" s="4">
        <v>3</v>
      </c>
      <c r="B4" s="5">
        <v>2</v>
      </c>
      <c r="C4" s="5">
        <v>3</v>
      </c>
      <c r="D4" s="90"/>
      <c r="E4" s="347"/>
      <c r="F4" s="348"/>
      <c r="G4" s="55" t="s">
        <v>27</v>
      </c>
      <c r="H4" s="53"/>
      <c r="I4" s="54" t="s">
        <v>28</v>
      </c>
      <c r="J4" s="55" t="s">
        <v>27</v>
      </c>
      <c r="K4" s="53"/>
      <c r="L4" s="53" t="s">
        <v>28</v>
      </c>
      <c r="M4" s="353"/>
      <c r="N4" s="50" t="s">
        <v>27</v>
      </c>
      <c r="O4" s="50"/>
      <c r="P4" s="51" t="s">
        <v>28</v>
      </c>
      <c r="Q4" s="52" t="s">
        <v>27</v>
      </c>
      <c r="R4" s="50"/>
      <c r="S4" s="50" t="s">
        <v>28</v>
      </c>
      <c r="T4" s="358"/>
      <c r="U4" s="360"/>
    </row>
    <row r="5" spans="1:21" ht="19.899999999999999" customHeight="1">
      <c r="A5" s="4">
        <v>4</v>
      </c>
      <c r="B5" s="5">
        <v>3</v>
      </c>
      <c r="C5" s="5">
        <v>4</v>
      </c>
      <c r="D5" s="90"/>
      <c r="E5" s="91"/>
      <c r="F5" s="92" t="str">
        <f>IF(E5&gt;0,"février 2021","")</f>
        <v/>
      </c>
      <c r="G5" s="6"/>
      <c r="H5" s="7" t="s">
        <v>29</v>
      </c>
      <c r="I5" s="179"/>
      <c r="J5" s="180"/>
      <c r="K5" s="7" t="s">
        <v>29</v>
      </c>
      <c r="L5" s="8"/>
      <c r="M5" s="196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198" t="str">
        <f>IF(TIME(Q5,S5,$R$4)-TIME(N5,P5,$O$4)=0,"",TIME(Q5,S5,$R$4)-TIME(N5,P5,$O$4))</f>
        <v/>
      </c>
      <c r="U5" s="56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90"/>
      <c r="E6" s="93"/>
      <c r="F6" s="92" t="str">
        <f t="shared" ref="F6:F15" si="1">IF(E6&gt;0,"février 2021","")</f>
        <v/>
      </c>
      <c r="G6" s="6"/>
      <c r="H6" s="7" t="s">
        <v>29</v>
      </c>
      <c r="I6" s="179"/>
      <c r="J6" s="180"/>
      <c r="K6" s="7" t="s">
        <v>29</v>
      </c>
      <c r="L6" s="8"/>
      <c r="M6" s="196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198" t="str">
        <f t="shared" ref="T6:T15" si="3">IF(TIME(Q6,S6,$R$4)-TIME(N6,P6,$O$4)=0,"",TIME(Q6,S6,$R$4)-TIME(N6,P6,$O$4))</f>
        <v/>
      </c>
      <c r="U6" s="56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90"/>
      <c r="E7" s="93"/>
      <c r="F7" s="92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196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198" t="str">
        <f t="shared" si="3"/>
        <v/>
      </c>
      <c r="U7" s="56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90"/>
      <c r="E8" s="93"/>
      <c r="F8" s="92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196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198" t="str">
        <f t="shared" si="3"/>
        <v/>
      </c>
      <c r="U8" s="56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90"/>
      <c r="E9" s="93"/>
      <c r="F9" s="92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196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198" t="str">
        <f t="shared" si="3"/>
        <v/>
      </c>
      <c r="U9" s="56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90"/>
      <c r="E10" s="93"/>
      <c r="F10" s="92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196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198" t="str">
        <f t="shared" si="3"/>
        <v/>
      </c>
      <c r="U10" s="56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90"/>
      <c r="E11" s="93"/>
      <c r="F11" s="92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196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198" t="str">
        <f t="shared" si="3"/>
        <v/>
      </c>
      <c r="U11" s="56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90"/>
      <c r="E12" s="93"/>
      <c r="F12" s="92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196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198" t="str">
        <f t="shared" si="3"/>
        <v/>
      </c>
      <c r="U12" s="56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90"/>
      <c r="E13" s="93"/>
      <c r="F13" s="92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196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198" t="str">
        <f t="shared" si="3"/>
        <v/>
      </c>
      <c r="U13" s="56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90"/>
      <c r="E14" s="93"/>
      <c r="F14" s="92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196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198" t="str">
        <f t="shared" si="3"/>
        <v/>
      </c>
      <c r="U14" s="56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90"/>
      <c r="E15" s="94"/>
      <c r="F15" s="95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197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199" t="str">
        <f t="shared" si="3"/>
        <v/>
      </c>
      <c r="U15" s="57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90"/>
      <c r="E16" s="96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97" t="s">
        <v>30</v>
      </c>
      <c r="U16" s="9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90"/>
      <c r="E17" s="339" t="s">
        <v>31</v>
      </c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40"/>
      <c r="R17" s="340"/>
      <c r="S17" s="340"/>
      <c r="T17" s="340"/>
      <c r="U17" s="341"/>
    </row>
    <row r="18" spans="1:21" ht="19.899999999999999" customHeight="1">
      <c r="A18" s="4">
        <v>17</v>
      </c>
      <c r="B18" s="5">
        <v>16</v>
      </c>
      <c r="C18" s="5">
        <v>17</v>
      </c>
      <c r="D18" s="90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90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90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90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90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90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90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90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90"/>
      <c r="E26" s="90"/>
    </row>
    <row r="27" spans="1:21">
      <c r="B27" s="5">
        <v>25</v>
      </c>
      <c r="C27" s="5">
        <v>26</v>
      </c>
      <c r="D27" s="90"/>
      <c r="E27" s="90"/>
    </row>
    <row r="28" spans="1:21">
      <c r="B28" s="5">
        <v>26</v>
      </c>
      <c r="C28" s="5">
        <v>27</v>
      </c>
      <c r="D28" s="90"/>
      <c r="E28" s="90"/>
    </row>
    <row r="29" spans="1:21">
      <c r="B29" s="5">
        <v>27</v>
      </c>
      <c r="C29" s="5">
        <v>28</v>
      </c>
      <c r="D29" s="90"/>
      <c r="E29" s="90"/>
    </row>
    <row r="30" spans="1:21">
      <c r="B30" s="5">
        <v>28</v>
      </c>
      <c r="C30" s="5">
        <v>29</v>
      </c>
      <c r="D30" s="90"/>
      <c r="E30" s="90"/>
    </row>
    <row r="31" spans="1:21">
      <c r="B31" s="5">
        <v>29</v>
      </c>
      <c r="C31" s="5">
        <v>30</v>
      </c>
      <c r="D31" s="90"/>
      <c r="E31" s="90"/>
    </row>
    <row r="32" spans="1:21">
      <c r="B32" s="5">
        <v>30</v>
      </c>
      <c r="C32" s="5">
        <v>31</v>
      </c>
      <c r="D32" s="90"/>
      <c r="E32" s="90"/>
    </row>
    <row r="33" spans="2:5">
      <c r="B33" s="5">
        <v>31</v>
      </c>
      <c r="C33" s="5"/>
      <c r="D33" s="90"/>
      <c r="E33" s="90"/>
    </row>
    <row r="34" spans="2:5">
      <c r="B34" s="5">
        <v>32</v>
      </c>
      <c r="C34" s="5"/>
      <c r="D34" s="90"/>
      <c r="E34" s="90"/>
    </row>
    <row r="35" spans="2:5">
      <c r="B35" s="5">
        <v>33</v>
      </c>
      <c r="C35" s="5"/>
      <c r="D35" s="90"/>
      <c r="E35" s="90"/>
    </row>
    <row r="36" spans="2:5">
      <c r="B36" s="5">
        <v>34</v>
      </c>
      <c r="C36" s="5"/>
      <c r="D36" s="90"/>
      <c r="E36" s="90"/>
    </row>
    <row r="37" spans="2:5">
      <c r="B37" s="5">
        <v>35</v>
      </c>
      <c r="C37" s="5"/>
      <c r="D37" s="90"/>
      <c r="E37" s="90"/>
    </row>
    <row r="38" spans="2:5">
      <c r="B38" s="5">
        <v>36</v>
      </c>
      <c r="C38" s="5"/>
      <c r="D38" s="90"/>
      <c r="E38" s="90"/>
    </row>
    <row r="39" spans="2:5">
      <c r="B39" s="5">
        <v>37</v>
      </c>
      <c r="C39" s="5"/>
      <c r="D39" s="90"/>
      <c r="E39" s="90"/>
    </row>
    <row r="40" spans="2:5">
      <c r="B40" s="5">
        <v>38</v>
      </c>
      <c r="C40" s="5"/>
      <c r="D40" s="90"/>
      <c r="E40" s="90"/>
    </row>
    <row r="41" spans="2:5">
      <c r="B41" s="5">
        <v>39</v>
      </c>
      <c r="C41" s="5"/>
      <c r="D41" s="90"/>
      <c r="E41" s="90"/>
    </row>
    <row r="42" spans="2:5">
      <c r="B42" s="5">
        <v>40</v>
      </c>
      <c r="C42" s="5"/>
      <c r="D42" s="90"/>
      <c r="E42" s="90"/>
    </row>
    <row r="43" spans="2:5">
      <c r="B43" s="5">
        <v>41</v>
      </c>
      <c r="C43" s="5"/>
      <c r="D43" s="90"/>
      <c r="E43" s="90"/>
    </row>
    <row r="44" spans="2:5">
      <c r="B44" s="5">
        <v>42</v>
      </c>
      <c r="C44" s="5"/>
      <c r="D44" s="90"/>
      <c r="E44" s="90"/>
    </row>
    <row r="45" spans="2:5">
      <c r="B45" s="5">
        <v>43</v>
      </c>
      <c r="C45" s="5"/>
      <c r="D45" s="90"/>
      <c r="E45" s="90"/>
    </row>
    <row r="46" spans="2:5">
      <c r="B46" s="5">
        <v>44</v>
      </c>
      <c r="C46" s="5"/>
      <c r="D46" s="90"/>
      <c r="E46" s="90"/>
    </row>
    <row r="47" spans="2:5">
      <c r="B47" s="5">
        <v>45</v>
      </c>
      <c r="C47" s="5"/>
      <c r="D47" s="90"/>
      <c r="E47" s="90"/>
    </row>
    <row r="48" spans="2:5">
      <c r="B48" s="5">
        <v>46</v>
      </c>
      <c r="C48" s="5"/>
      <c r="D48" s="90"/>
      <c r="E48" s="90"/>
    </row>
    <row r="49" spans="2:5">
      <c r="B49" s="5">
        <v>47</v>
      </c>
      <c r="C49" s="5"/>
      <c r="D49" s="90"/>
      <c r="E49" s="90"/>
    </row>
    <row r="50" spans="2:5">
      <c r="B50" s="5">
        <v>48</v>
      </c>
      <c r="C50" s="5"/>
      <c r="D50" s="90"/>
      <c r="E50" s="90"/>
    </row>
    <row r="51" spans="2:5">
      <c r="B51" s="5">
        <v>49</v>
      </c>
      <c r="C51" s="5"/>
      <c r="D51" s="90"/>
      <c r="E51" s="90"/>
    </row>
    <row r="52" spans="2:5">
      <c r="B52" s="5">
        <v>50</v>
      </c>
      <c r="C52" s="5"/>
      <c r="D52" s="90"/>
      <c r="E52" s="90"/>
    </row>
    <row r="53" spans="2:5">
      <c r="B53" s="5">
        <v>51</v>
      </c>
      <c r="C53" s="5"/>
      <c r="D53" s="90"/>
      <c r="E53" s="90"/>
    </row>
    <row r="54" spans="2:5">
      <c r="B54" s="5">
        <v>52</v>
      </c>
      <c r="C54" s="5"/>
      <c r="D54" s="90"/>
      <c r="E54" s="90"/>
    </row>
    <row r="55" spans="2:5">
      <c r="B55" s="5">
        <v>53</v>
      </c>
      <c r="C55" s="5"/>
      <c r="D55" s="90"/>
      <c r="E55" s="90"/>
    </row>
    <row r="56" spans="2:5">
      <c r="B56" s="5">
        <v>54</v>
      </c>
      <c r="C56" s="5"/>
      <c r="D56" s="90"/>
      <c r="E56" s="90"/>
    </row>
    <row r="57" spans="2:5">
      <c r="B57" s="5">
        <v>55</v>
      </c>
      <c r="C57" s="5"/>
      <c r="D57" s="90"/>
      <c r="E57" s="90"/>
    </row>
    <row r="58" spans="2:5">
      <c r="B58" s="5">
        <v>56</v>
      </c>
      <c r="C58" s="5"/>
      <c r="D58" s="90"/>
      <c r="E58" s="90"/>
    </row>
    <row r="59" spans="2:5">
      <c r="B59" s="5">
        <v>57</v>
      </c>
      <c r="C59" s="5"/>
      <c r="D59" s="90"/>
      <c r="E59" s="90"/>
    </row>
    <row r="60" spans="2:5">
      <c r="B60" s="5">
        <v>58</v>
      </c>
      <c r="C60" s="5"/>
      <c r="D60" s="90"/>
      <c r="E60" s="90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G5:G15 J5:J15 N5:N15 Q5:Q15">
      <formula1>$A$1:$A$24</formula1>
    </dataValidation>
    <dataValidation type="list" allowBlank="1" showInputMessage="1" showErrorMessage="1" sqref="I5:I15 S5:S15 P5:P15 L5:L15">
      <formula1>$B$1:$B$61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61"/>
  <sheetViews>
    <sheetView showGridLines="0" topLeftCell="D10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102" customWidth="1"/>
    <col min="5" max="5" width="5.453125" style="102" customWidth="1"/>
    <col min="6" max="6" width="17.26953125" style="102" customWidth="1"/>
    <col min="7" max="7" width="7.81640625" style="102" customWidth="1"/>
    <col min="8" max="8" width="1.54296875" style="102" customWidth="1"/>
    <col min="9" max="9" width="8.453125" style="102" customWidth="1"/>
    <col min="10" max="10" width="7.81640625" style="102" customWidth="1"/>
    <col min="11" max="11" width="1.54296875" style="102" customWidth="1"/>
    <col min="12" max="12" width="8.7265625" style="102" customWidth="1"/>
    <col min="13" max="13" width="9.54296875" style="102" bestFit="1" customWidth="1"/>
    <col min="14" max="14" width="9" style="102" customWidth="1"/>
    <col min="15" max="15" width="1.54296875" style="102" customWidth="1"/>
    <col min="16" max="16" width="9" style="102" customWidth="1"/>
    <col min="17" max="17" width="9.453125" style="102" customWidth="1"/>
    <col min="18" max="18" width="1.54296875" style="102" customWidth="1"/>
    <col min="19" max="19" width="9.453125" style="102" customWidth="1"/>
    <col min="20" max="20" width="9.453125" style="102" bestFit="1" customWidth="1"/>
    <col min="21" max="21" width="18.7265625" style="102" bestFit="1" customWidth="1"/>
    <col min="22" max="16384" width="11.453125" style="102"/>
  </cols>
  <sheetData>
    <row r="1" spans="1:25" ht="9" customHeight="1" thickBot="1"/>
    <row r="2" spans="1:25" ht="82.15" customHeight="1" thickTop="1" thickBot="1">
      <c r="A2" s="4">
        <v>1</v>
      </c>
      <c r="B2" s="5">
        <v>0</v>
      </c>
      <c r="C2" s="5">
        <v>1</v>
      </c>
      <c r="E2" s="365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5"/>
    </row>
    <row r="3" spans="1:25" ht="31.9" customHeight="1" thickTop="1">
      <c r="A3" s="4">
        <v>2</v>
      </c>
      <c r="B3" s="5">
        <v>1</v>
      </c>
      <c r="C3" s="5">
        <v>2</v>
      </c>
      <c r="D3" s="103"/>
      <c r="E3" s="366" t="s">
        <v>19</v>
      </c>
      <c r="F3" s="367"/>
      <c r="G3" s="370" t="s">
        <v>20</v>
      </c>
      <c r="H3" s="371"/>
      <c r="I3" s="372"/>
      <c r="J3" s="370" t="s">
        <v>21</v>
      </c>
      <c r="K3" s="371"/>
      <c r="L3" s="371"/>
      <c r="M3" s="373" t="s">
        <v>22</v>
      </c>
      <c r="N3" s="375" t="s">
        <v>23</v>
      </c>
      <c r="O3" s="375"/>
      <c r="P3" s="376"/>
      <c r="Q3" s="377" t="s">
        <v>24</v>
      </c>
      <c r="R3" s="375"/>
      <c r="S3" s="375"/>
      <c r="T3" s="378" t="s">
        <v>25</v>
      </c>
      <c r="U3" s="380" t="s">
        <v>26</v>
      </c>
    </row>
    <row r="4" spans="1:25" ht="15.5">
      <c r="A4" s="4">
        <v>3</v>
      </c>
      <c r="B4" s="5">
        <v>2</v>
      </c>
      <c r="C4" s="5">
        <v>3</v>
      </c>
      <c r="D4" s="103"/>
      <c r="E4" s="368"/>
      <c r="F4" s="369"/>
      <c r="G4" s="113" t="s">
        <v>27</v>
      </c>
      <c r="H4" s="114"/>
      <c r="I4" s="115" t="s">
        <v>28</v>
      </c>
      <c r="J4" s="113" t="s">
        <v>27</v>
      </c>
      <c r="K4" s="114"/>
      <c r="L4" s="114" t="s">
        <v>28</v>
      </c>
      <c r="M4" s="374"/>
      <c r="N4" s="110" t="s">
        <v>27</v>
      </c>
      <c r="O4" s="110"/>
      <c r="P4" s="111" t="s">
        <v>28</v>
      </c>
      <c r="Q4" s="112" t="s">
        <v>27</v>
      </c>
      <c r="R4" s="110"/>
      <c r="S4" s="110" t="s">
        <v>28</v>
      </c>
      <c r="T4" s="379"/>
      <c r="U4" s="381"/>
    </row>
    <row r="5" spans="1:25" ht="19.899999999999999" customHeight="1">
      <c r="A5" s="4">
        <v>4</v>
      </c>
      <c r="B5" s="5">
        <v>3</v>
      </c>
      <c r="C5" s="5">
        <v>4</v>
      </c>
      <c r="D5" s="103"/>
      <c r="E5" s="99"/>
      <c r="F5" s="106" t="str">
        <f>IF(E5&gt;0,"mars 2021","")</f>
        <v/>
      </c>
      <c r="G5" s="6"/>
      <c r="H5" s="7" t="s">
        <v>29</v>
      </c>
      <c r="I5" s="179"/>
      <c r="J5" s="180"/>
      <c r="K5" s="7" t="s">
        <v>29</v>
      </c>
      <c r="L5" s="8"/>
      <c r="M5" s="200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202" t="str">
        <f>IF(TIME(Q5,S5,$R$4)-TIME(N5,P5,$O$4)=0,"",TIME(Q5,S5,$R$4)-TIME(N5,P5,$O$4))</f>
        <v/>
      </c>
      <c r="U5" s="108" t="str">
        <f t="shared" ref="U5:U6" si="0">IF(IF(M5="",0,M5)+IF(T5="",0,T5)=0,"",IF(M5="",0,M5)+IF(T5="",0,T5))</f>
        <v/>
      </c>
    </row>
    <row r="6" spans="1:25" ht="19.899999999999999" customHeight="1">
      <c r="A6" s="4">
        <v>5</v>
      </c>
      <c r="B6" s="5">
        <v>4</v>
      </c>
      <c r="C6" s="5">
        <v>5</v>
      </c>
      <c r="D6" s="103"/>
      <c r="E6" s="100"/>
      <c r="F6" s="106" t="str">
        <f t="shared" ref="F6:F15" si="1">IF(E6&gt;0,"mars 2021","")</f>
        <v/>
      </c>
      <c r="G6" s="6"/>
      <c r="H6" s="7" t="s">
        <v>29</v>
      </c>
      <c r="I6" s="179"/>
      <c r="J6" s="180"/>
      <c r="K6" s="7" t="s">
        <v>29</v>
      </c>
      <c r="L6" s="8"/>
      <c r="M6" s="200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202" t="str">
        <f t="shared" ref="T6:T15" si="3">IF(TIME(Q6,S6,$R$4)-TIME(N6,P6,$O$4)=0,"",TIME(Q6,S6,$R$4)-TIME(N6,P6,$O$4))</f>
        <v/>
      </c>
      <c r="U6" s="108" t="str">
        <f t="shared" si="0"/>
        <v/>
      </c>
    </row>
    <row r="7" spans="1:25" ht="19.899999999999999" customHeight="1">
      <c r="A7" s="4">
        <v>6</v>
      </c>
      <c r="B7" s="5">
        <v>5</v>
      </c>
      <c r="C7" s="5">
        <v>6</v>
      </c>
      <c r="D7" s="103"/>
      <c r="E7" s="100"/>
      <c r="F7" s="106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200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202" t="str">
        <f t="shared" si="3"/>
        <v/>
      </c>
      <c r="U7" s="108" t="str">
        <f>IF(IF(M7="",0,M7)+IF(T7="",0,T7)=0,"",IF(M7="",0,M7)+IF(T7="",0,T7))</f>
        <v/>
      </c>
    </row>
    <row r="8" spans="1:25" ht="19.899999999999999" customHeight="1">
      <c r="A8" s="4">
        <v>7</v>
      </c>
      <c r="B8" s="5">
        <v>6</v>
      </c>
      <c r="C8" s="5">
        <v>7</v>
      </c>
      <c r="D8" s="103"/>
      <c r="E8" s="100"/>
      <c r="F8" s="106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200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202" t="str">
        <f t="shared" si="3"/>
        <v/>
      </c>
      <c r="U8" s="108" t="str">
        <f t="shared" ref="U8:U15" si="4">IF(IF(M8="",0,M8)+IF(T8="",0,T8)=0,"",IF(M8="",0,M8)+IF(T8="",0,T8))</f>
        <v/>
      </c>
    </row>
    <row r="9" spans="1:25" ht="19.899999999999999" customHeight="1">
      <c r="A9" s="4">
        <v>8</v>
      </c>
      <c r="B9" s="5">
        <v>7</v>
      </c>
      <c r="C9" s="5">
        <v>8</v>
      </c>
      <c r="D9" s="103"/>
      <c r="E9" s="100"/>
      <c r="F9" s="106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200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202" t="str">
        <f t="shared" si="3"/>
        <v/>
      </c>
      <c r="U9" s="108" t="str">
        <f t="shared" si="4"/>
        <v/>
      </c>
    </row>
    <row r="10" spans="1:25" ht="19.899999999999999" customHeight="1">
      <c r="A10" s="4">
        <v>9</v>
      </c>
      <c r="B10" s="5">
        <v>8</v>
      </c>
      <c r="C10" s="5">
        <v>9</v>
      </c>
      <c r="D10" s="103"/>
      <c r="E10" s="100"/>
      <c r="F10" s="106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200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202" t="str">
        <f t="shared" si="3"/>
        <v/>
      </c>
      <c r="U10" s="108" t="str">
        <f t="shared" si="4"/>
        <v/>
      </c>
    </row>
    <row r="11" spans="1:25" ht="19.899999999999999" customHeight="1">
      <c r="A11" s="4">
        <v>10</v>
      </c>
      <c r="B11" s="5">
        <v>9</v>
      </c>
      <c r="C11" s="5">
        <v>10</v>
      </c>
      <c r="D11" s="103"/>
      <c r="E11" s="100"/>
      <c r="F11" s="106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200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202" t="str">
        <f t="shared" si="3"/>
        <v/>
      </c>
      <c r="U11" s="108" t="str">
        <f t="shared" si="4"/>
        <v/>
      </c>
    </row>
    <row r="12" spans="1:25" ht="19.899999999999999" customHeight="1">
      <c r="A12" s="4">
        <v>11</v>
      </c>
      <c r="B12" s="5">
        <v>10</v>
      </c>
      <c r="C12" s="5">
        <v>11</v>
      </c>
      <c r="D12" s="103"/>
      <c r="E12" s="100"/>
      <c r="F12" s="106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200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202" t="str">
        <f t="shared" si="3"/>
        <v/>
      </c>
      <c r="U12" s="108" t="str">
        <f t="shared" si="4"/>
        <v/>
      </c>
    </row>
    <row r="13" spans="1:25" ht="19.899999999999999" customHeight="1">
      <c r="A13" s="4">
        <v>12</v>
      </c>
      <c r="B13" s="5">
        <v>11</v>
      </c>
      <c r="C13" s="5">
        <v>12</v>
      </c>
      <c r="D13" s="103"/>
      <c r="E13" s="100"/>
      <c r="F13" s="106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200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202" t="str">
        <f t="shared" si="3"/>
        <v/>
      </c>
      <c r="U13" s="108" t="str">
        <f t="shared" si="4"/>
        <v/>
      </c>
      <c r="Y13" s="105"/>
    </row>
    <row r="14" spans="1:25" ht="19.899999999999999" customHeight="1">
      <c r="A14" s="4">
        <v>13</v>
      </c>
      <c r="B14" s="5">
        <v>12</v>
      </c>
      <c r="C14" s="5">
        <v>13</v>
      </c>
      <c r="D14" s="103"/>
      <c r="E14" s="100"/>
      <c r="F14" s="106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200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202" t="str">
        <f t="shared" si="3"/>
        <v/>
      </c>
      <c r="U14" s="108" t="str">
        <f t="shared" si="4"/>
        <v/>
      </c>
    </row>
    <row r="15" spans="1:25" ht="19.899999999999999" customHeight="1" thickBot="1">
      <c r="A15" s="4">
        <v>14</v>
      </c>
      <c r="B15" s="5">
        <v>13</v>
      </c>
      <c r="C15" s="5">
        <v>14</v>
      </c>
      <c r="D15" s="103"/>
      <c r="E15" s="101"/>
      <c r="F15" s="107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201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203" t="str">
        <f t="shared" si="3"/>
        <v/>
      </c>
      <c r="U15" s="109" t="str">
        <f t="shared" si="4"/>
        <v/>
      </c>
    </row>
    <row r="16" spans="1:25" ht="27" customHeight="1" thickTop="1" thickBot="1">
      <c r="A16" s="4">
        <v>15</v>
      </c>
      <c r="B16" s="5">
        <v>14</v>
      </c>
      <c r="C16" s="5">
        <v>15</v>
      </c>
      <c r="D16" s="103"/>
      <c r="E16" s="104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97" t="s">
        <v>30</v>
      </c>
      <c r="U16" s="9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103"/>
      <c r="E17" s="362" t="s">
        <v>31</v>
      </c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4"/>
    </row>
    <row r="18" spans="1:21" ht="19.899999999999999" customHeight="1">
      <c r="A18" s="4">
        <v>17</v>
      </c>
      <c r="B18" s="5">
        <v>16</v>
      </c>
      <c r="C18" s="5">
        <v>17</v>
      </c>
      <c r="D18" s="103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103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103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103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103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103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103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103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103"/>
      <c r="E26" s="103"/>
    </row>
    <row r="27" spans="1:21">
      <c r="B27" s="5">
        <v>25</v>
      </c>
      <c r="C27" s="5">
        <v>26</v>
      </c>
      <c r="D27" s="103"/>
      <c r="E27" s="103"/>
    </row>
    <row r="28" spans="1:21">
      <c r="B28" s="5">
        <v>26</v>
      </c>
      <c r="C28" s="5">
        <v>27</v>
      </c>
      <c r="D28" s="103"/>
      <c r="E28" s="103"/>
    </row>
    <row r="29" spans="1:21">
      <c r="B29" s="5">
        <v>27</v>
      </c>
      <c r="C29" s="5">
        <v>28</v>
      </c>
      <c r="D29" s="103"/>
      <c r="E29" s="103"/>
    </row>
    <row r="30" spans="1:21">
      <c r="B30" s="5">
        <v>28</v>
      </c>
      <c r="C30" s="5">
        <v>29</v>
      </c>
      <c r="D30" s="103"/>
      <c r="E30" s="103"/>
    </row>
    <row r="31" spans="1:21">
      <c r="B31" s="5">
        <v>29</v>
      </c>
      <c r="C31" s="5">
        <v>30</v>
      </c>
      <c r="D31" s="103"/>
      <c r="E31" s="103"/>
    </row>
    <row r="32" spans="1:21">
      <c r="B32" s="5">
        <v>30</v>
      </c>
      <c r="C32" s="5">
        <v>31</v>
      </c>
      <c r="D32" s="103"/>
      <c r="E32" s="103"/>
    </row>
    <row r="33" spans="2:5">
      <c r="B33" s="5">
        <v>31</v>
      </c>
      <c r="C33" s="5"/>
      <c r="D33" s="103"/>
      <c r="E33" s="103"/>
    </row>
    <row r="34" spans="2:5">
      <c r="B34" s="5">
        <v>32</v>
      </c>
      <c r="C34" s="5"/>
      <c r="D34" s="103"/>
      <c r="E34" s="103"/>
    </row>
    <row r="35" spans="2:5">
      <c r="B35" s="5">
        <v>33</v>
      </c>
      <c r="C35" s="5"/>
      <c r="D35" s="103"/>
      <c r="E35" s="103"/>
    </row>
    <row r="36" spans="2:5">
      <c r="B36" s="5">
        <v>34</v>
      </c>
      <c r="C36" s="5"/>
      <c r="D36" s="103"/>
      <c r="E36" s="103"/>
    </row>
    <row r="37" spans="2:5">
      <c r="B37" s="5">
        <v>35</v>
      </c>
      <c r="C37" s="5"/>
      <c r="D37" s="103"/>
      <c r="E37" s="103"/>
    </row>
    <row r="38" spans="2:5">
      <c r="B38" s="5">
        <v>36</v>
      </c>
      <c r="C38" s="5"/>
      <c r="D38" s="103"/>
      <c r="E38" s="103"/>
    </row>
    <row r="39" spans="2:5">
      <c r="B39" s="5">
        <v>37</v>
      </c>
      <c r="C39" s="5"/>
      <c r="D39" s="103"/>
      <c r="E39" s="103"/>
    </row>
    <row r="40" spans="2:5">
      <c r="B40" s="5">
        <v>38</v>
      </c>
      <c r="C40" s="5"/>
      <c r="D40" s="103"/>
      <c r="E40" s="103"/>
    </row>
    <row r="41" spans="2:5">
      <c r="B41" s="5">
        <v>39</v>
      </c>
      <c r="C41" s="5"/>
      <c r="D41" s="103"/>
      <c r="E41" s="103"/>
    </row>
    <row r="42" spans="2:5">
      <c r="B42" s="5">
        <v>40</v>
      </c>
      <c r="C42" s="5"/>
      <c r="D42" s="103"/>
      <c r="E42" s="103"/>
    </row>
    <row r="43" spans="2:5">
      <c r="B43" s="5">
        <v>41</v>
      </c>
      <c r="C43" s="5"/>
      <c r="D43" s="103"/>
      <c r="E43" s="103"/>
    </row>
    <row r="44" spans="2:5">
      <c r="B44" s="5">
        <v>42</v>
      </c>
      <c r="C44" s="5"/>
      <c r="D44" s="103"/>
      <c r="E44" s="103"/>
    </row>
    <row r="45" spans="2:5">
      <c r="B45" s="5">
        <v>43</v>
      </c>
      <c r="C45" s="5"/>
      <c r="D45" s="103"/>
      <c r="E45" s="103"/>
    </row>
    <row r="46" spans="2:5">
      <c r="B46" s="5">
        <v>44</v>
      </c>
      <c r="C46" s="5"/>
      <c r="D46" s="103"/>
      <c r="E46" s="103"/>
    </row>
    <row r="47" spans="2:5">
      <c r="B47" s="5">
        <v>45</v>
      </c>
      <c r="C47" s="5"/>
      <c r="D47" s="103"/>
      <c r="E47" s="103"/>
    </row>
    <row r="48" spans="2:5">
      <c r="B48" s="5">
        <v>46</v>
      </c>
      <c r="C48" s="5"/>
      <c r="D48" s="103"/>
      <c r="E48" s="103"/>
    </row>
    <row r="49" spans="2:5">
      <c r="B49" s="5">
        <v>47</v>
      </c>
      <c r="C49" s="5"/>
      <c r="D49" s="103"/>
      <c r="E49" s="103"/>
    </row>
    <row r="50" spans="2:5">
      <c r="B50" s="5">
        <v>48</v>
      </c>
      <c r="C50" s="5"/>
      <c r="D50" s="103"/>
      <c r="E50" s="103"/>
    </row>
    <row r="51" spans="2:5">
      <c r="B51" s="5">
        <v>49</v>
      </c>
      <c r="C51" s="5"/>
      <c r="D51" s="103"/>
      <c r="E51" s="103"/>
    </row>
    <row r="52" spans="2:5">
      <c r="B52" s="5">
        <v>50</v>
      </c>
      <c r="C52" s="5"/>
      <c r="D52" s="103"/>
      <c r="E52" s="103"/>
    </row>
    <row r="53" spans="2:5">
      <c r="B53" s="5">
        <v>51</v>
      </c>
      <c r="C53" s="5"/>
      <c r="D53" s="103"/>
      <c r="E53" s="103"/>
    </row>
    <row r="54" spans="2:5">
      <c r="B54" s="5">
        <v>52</v>
      </c>
      <c r="C54" s="5"/>
      <c r="D54" s="103"/>
      <c r="E54" s="103"/>
    </row>
    <row r="55" spans="2:5">
      <c r="B55" s="5">
        <v>53</v>
      </c>
      <c r="C55" s="5"/>
      <c r="D55" s="103"/>
      <c r="E55" s="103"/>
    </row>
    <row r="56" spans="2:5">
      <c r="B56" s="5">
        <v>54</v>
      </c>
      <c r="C56" s="5"/>
      <c r="D56" s="103"/>
      <c r="E56" s="103"/>
    </row>
    <row r="57" spans="2:5">
      <c r="B57" s="5">
        <v>55</v>
      </c>
      <c r="C57" s="5"/>
      <c r="D57" s="103"/>
      <c r="E57" s="103"/>
    </row>
    <row r="58" spans="2:5">
      <c r="B58" s="5">
        <v>56</v>
      </c>
      <c r="C58" s="5"/>
      <c r="D58" s="103"/>
      <c r="E58" s="103"/>
    </row>
    <row r="59" spans="2:5">
      <c r="B59" s="5">
        <v>57</v>
      </c>
      <c r="C59" s="5"/>
      <c r="D59" s="103"/>
      <c r="E59" s="103"/>
    </row>
    <row r="60" spans="2:5">
      <c r="B60" s="5">
        <v>58</v>
      </c>
      <c r="C60" s="5"/>
      <c r="D60" s="103"/>
      <c r="E60" s="103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I5:I15 S5:S15 P5:P15 L5:L15">
      <formula1>$B$1:$B$61</formula1>
    </dataValidation>
    <dataValidation type="list" allowBlank="1" showInputMessage="1" showErrorMessage="1" sqref="G5:G15 J5:J15 N5:N15 Q5:Q15">
      <formula1>$A$1:$A$24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61"/>
  <sheetViews>
    <sheetView showGridLines="0" topLeftCell="D10" workbookViewId="0">
      <selection activeCell="E18" sqref="E18:U25"/>
    </sheetView>
  </sheetViews>
  <sheetFormatPr baseColWidth="10" defaultColWidth="11.453125" defaultRowHeight="14.5"/>
  <cols>
    <col min="1" max="3" width="11.453125" style="4" hidden="1" customWidth="1"/>
    <col min="4" max="4" width="22.453125" style="116" customWidth="1"/>
    <col min="5" max="5" width="5.453125" style="116" customWidth="1"/>
    <col min="6" max="6" width="17.26953125" style="116" customWidth="1"/>
    <col min="7" max="7" width="7.81640625" style="116" customWidth="1"/>
    <col min="8" max="8" width="1.54296875" style="116" customWidth="1"/>
    <col min="9" max="9" width="8.453125" style="116" customWidth="1"/>
    <col min="10" max="10" width="7.81640625" style="116" customWidth="1"/>
    <col min="11" max="11" width="1.54296875" style="116" customWidth="1"/>
    <col min="12" max="12" width="8.7265625" style="116" customWidth="1"/>
    <col min="13" max="13" width="9.54296875" style="116" bestFit="1" customWidth="1"/>
    <col min="14" max="14" width="9" style="116" customWidth="1"/>
    <col min="15" max="15" width="1.54296875" style="116" customWidth="1"/>
    <col min="16" max="16" width="9" style="116" customWidth="1"/>
    <col min="17" max="17" width="9.453125" style="116" customWidth="1"/>
    <col min="18" max="18" width="1.54296875" style="116" customWidth="1"/>
    <col min="19" max="19" width="9.453125" style="116" customWidth="1"/>
    <col min="20" max="20" width="9.453125" style="116" bestFit="1" customWidth="1"/>
    <col min="21" max="21" width="18.7265625" style="116" bestFit="1" customWidth="1"/>
    <col min="22" max="16384" width="11.453125" style="116"/>
  </cols>
  <sheetData>
    <row r="1" spans="1:21" ht="9" customHeight="1" thickBot="1"/>
    <row r="2" spans="1:21" ht="82.15" customHeight="1" thickTop="1" thickBot="1">
      <c r="A2" s="4">
        <v>1</v>
      </c>
      <c r="B2" s="5">
        <v>0</v>
      </c>
      <c r="C2" s="5">
        <v>1</v>
      </c>
      <c r="E2" s="386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8"/>
    </row>
    <row r="3" spans="1:21" ht="31.9" customHeight="1" thickTop="1">
      <c r="A3" s="4">
        <v>2</v>
      </c>
      <c r="B3" s="5">
        <v>1</v>
      </c>
      <c r="C3" s="5">
        <v>2</v>
      </c>
      <c r="D3" s="117"/>
      <c r="E3" s="389" t="s">
        <v>19</v>
      </c>
      <c r="F3" s="390"/>
      <c r="G3" s="393" t="s">
        <v>20</v>
      </c>
      <c r="H3" s="394"/>
      <c r="I3" s="395"/>
      <c r="J3" s="393" t="s">
        <v>21</v>
      </c>
      <c r="K3" s="394"/>
      <c r="L3" s="394"/>
      <c r="M3" s="396" t="s">
        <v>22</v>
      </c>
      <c r="N3" s="398" t="s">
        <v>23</v>
      </c>
      <c r="O3" s="398"/>
      <c r="P3" s="399"/>
      <c r="Q3" s="400" t="s">
        <v>24</v>
      </c>
      <c r="R3" s="398"/>
      <c r="S3" s="398"/>
      <c r="T3" s="401" t="s">
        <v>25</v>
      </c>
      <c r="U3" s="403" t="s">
        <v>26</v>
      </c>
    </row>
    <row r="4" spans="1:21" ht="15.5">
      <c r="A4" s="4">
        <v>3</v>
      </c>
      <c r="B4" s="5">
        <v>2</v>
      </c>
      <c r="C4" s="5">
        <v>3</v>
      </c>
      <c r="D4" s="117"/>
      <c r="E4" s="391"/>
      <c r="F4" s="392"/>
      <c r="G4" s="121" t="s">
        <v>27</v>
      </c>
      <c r="H4" s="122"/>
      <c r="I4" s="123" t="s">
        <v>28</v>
      </c>
      <c r="J4" s="121" t="s">
        <v>27</v>
      </c>
      <c r="K4" s="122"/>
      <c r="L4" s="122" t="s">
        <v>28</v>
      </c>
      <c r="M4" s="397"/>
      <c r="N4" s="124" t="s">
        <v>27</v>
      </c>
      <c r="O4" s="124"/>
      <c r="P4" s="125" t="s">
        <v>28</v>
      </c>
      <c r="Q4" s="126" t="s">
        <v>27</v>
      </c>
      <c r="R4" s="124"/>
      <c r="S4" s="124" t="s">
        <v>28</v>
      </c>
      <c r="T4" s="402"/>
      <c r="U4" s="404"/>
    </row>
    <row r="5" spans="1:21" ht="19.899999999999999" customHeight="1">
      <c r="A5" s="4">
        <v>4</v>
      </c>
      <c r="B5" s="5">
        <v>3</v>
      </c>
      <c r="C5" s="5">
        <v>4</v>
      </c>
      <c r="D5" s="117"/>
      <c r="E5" s="99"/>
      <c r="F5" s="119" t="str">
        <f>IF(E5&gt;0,"avril 2021","")</f>
        <v/>
      </c>
      <c r="G5" s="6"/>
      <c r="H5" s="7" t="s">
        <v>29</v>
      </c>
      <c r="I5" s="179"/>
      <c r="J5" s="180"/>
      <c r="K5" s="7" t="s">
        <v>29</v>
      </c>
      <c r="L5" s="8"/>
      <c r="M5" s="204" t="str">
        <f>IF(TIME(J5,L5,$K$4)-TIME(G5,I5,$H$4)=0,"",TIME(J5,L5,$K$4)-TIME(G5,I5,$H$4))</f>
        <v/>
      </c>
      <c r="N5" s="6"/>
      <c r="O5" s="7" t="s">
        <v>29</v>
      </c>
      <c r="P5" s="179"/>
      <c r="Q5" s="180"/>
      <c r="R5" s="7" t="s">
        <v>29</v>
      </c>
      <c r="S5" s="8"/>
      <c r="T5" s="206" t="str">
        <f>IF(TIME(Q5,S5,$R$4)-TIME(N5,P5,$O$4)=0,"",TIME(Q5,S5,$R$4)-TIME(N5,P5,$O$4))</f>
        <v/>
      </c>
      <c r="U5" s="127" t="str">
        <f t="shared" ref="U5:U6" si="0">IF(IF(M5="",0,M5)+IF(T5="",0,T5)=0,"",IF(M5="",0,M5)+IF(T5="",0,T5))</f>
        <v/>
      </c>
    </row>
    <row r="6" spans="1:21" ht="19.899999999999999" customHeight="1">
      <c r="A6" s="4">
        <v>5</v>
      </c>
      <c r="B6" s="5">
        <v>4</v>
      </c>
      <c r="C6" s="5">
        <v>5</v>
      </c>
      <c r="D6" s="117"/>
      <c r="E6" s="100"/>
      <c r="F6" s="119" t="str">
        <f t="shared" ref="F6:F15" si="1">IF(E6&gt;0,"avril 2021","")</f>
        <v/>
      </c>
      <c r="G6" s="6"/>
      <c r="H6" s="7" t="s">
        <v>29</v>
      </c>
      <c r="I6" s="179"/>
      <c r="J6" s="180"/>
      <c r="K6" s="7" t="s">
        <v>29</v>
      </c>
      <c r="L6" s="8"/>
      <c r="M6" s="204" t="str">
        <f t="shared" ref="M6:M15" si="2">IF(TIME(J6,L6,$K$4)-TIME(G6,I6,$H$4)=0,"",TIME(J6,L6,$K$4)-TIME(G6,I6,$H$4))</f>
        <v/>
      </c>
      <c r="N6" s="6"/>
      <c r="O6" s="7" t="s">
        <v>29</v>
      </c>
      <c r="P6" s="179"/>
      <c r="Q6" s="180"/>
      <c r="R6" s="7" t="s">
        <v>29</v>
      </c>
      <c r="S6" s="8"/>
      <c r="T6" s="206" t="str">
        <f t="shared" ref="T6:T15" si="3">IF(TIME(Q6,S6,$R$4)-TIME(N6,P6,$O$4)=0,"",TIME(Q6,S6,$R$4)-TIME(N6,P6,$O$4))</f>
        <v/>
      </c>
      <c r="U6" s="127" t="str">
        <f t="shared" si="0"/>
        <v/>
      </c>
    </row>
    <row r="7" spans="1:21" ht="19.899999999999999" customHeight="1">
      <c r="A7" s="4">
        <v>6</v>
      </c>
      <c r="B7" s="5">
        <v>5</v>
      </c>
      <c r="C7" s="5">
        <v>6</v>
      </c>
      <c r="D7" s="117"/>
      <c r="E7" s="100"/>
      <c r="F7" s="119" t="str">
        <f t="shared" si="1"/>
        <v/>
      </c>
      <c r="G7" s="6"/>
      <c r="H7" s="7" t="s">
        <v>29</v>
      </c>
      <c r="I7" s="179"/>
      <c r="J7" s="180"/>
      <c r="K7" s="7" t="s">
        <v>29</v>
      </c>
      <c r="L7" s="8"/>
      <c r="M7" s="204" t="str">
        <f t="shared" si="2"/>
        <v/>
      </c>
      <c r="N7" s="6"/>
      <c r="O7" s="7" t="s">
        <v>29</v>
      </c>
      <c r="P7" s="179"/>
      <c r="Q7" s="180"/>
      <c r="R7" s="7" t="s">
        <v>29</v>
      </c>
      <c r="S7" s="8"/>
      <c r="T7" s="206" t="str">
        <f t="shared" si="3"/>
        <v/>
      </c>
      <c r="U7" s="127" t="str">
        <f>IF(IF(M7="",0,M7)+IF(T7="",0,T7)=0,"",IF(M7="",0,M7)+IF(T7="",0,T7))</f>
        <v/>
      </c>
    </row>
    <row r="8" spans="1:21" ht="19.899999999999999" customHeight="1">
      <c r="A8" s="4">
        <v>7</v>
      </c>
      <c r="B8" s="5">
        <v>6</v>
      </c>
      <c r="C8" s="5">
        <v>7</v>
      </c>
      <c r="D8" s="117"/>
      <c r="E8" s="100"/>
      <c r="F8" s="119" t="str">
        <f t="shared" si="1"/>
        <v/>
      </c>
      <c r="G8" s="6"/>
      <c r="H8" s="7" t="s">
        <v>29</v>
      </c>
      <c r="I8" s="179"/>
      <c r="J8" s="180"/>
      <c r="K8" s="7" t="s">
        <v>29</v>
      </c>
      <c r="L8" s="8"/>
      <c r="M8" s="204" t="str">
        <f t="shared" si="2"/>
        <v/>
      </c>
      <c r="N8" s="6"/>
      <c r="O8" s="7" t="s">
        <v>29</v>
      </c>
      <c r="P8" s="179"/>
      <c r="Q8" s="180"/>
      <c r="R8" s="7" t="s">
        <v>29</v>
      </c>
      <c r="S8" s="8"/>
      <c r="T8" s="206" t="str">
        <f t="shared" si="3"/>
        <v/>
      </c>
      <c r="U8" s="127" t="str">
        <f t="shared" ref="U8:U15" si="4">IF(IF(M8="",0,M8)+IF(T8="",0,T8)=0,"",IF(M8="",0,M8)+IF(T8="",0,T8))</f>
        <v/>
      </c>
    </row>
    <row r="9" spans="1:21" ht="19.899999999999999" customHeight="1">
      <c r="A9" s="4">
        <v>8</v>
      </c>
      <c r="B9" s="5">
        <v>7</v>
      </c>
      <c r="C9" s="5">
        <v>8</v>
      </c>
      <c r="D9" s="117"/>
      <c r="E9" s="100"/>
      <c r="F9" s="119" t="str">
        <f t="shared" si="1"/>
        <v/>
      </c>
      <c r="G9" s="6"/>
      <c r="H9" s="7" t="s">
        <v>29</v>
      </c>
      <c r="I9" s="179"/>
      <c r="J9" s="180"/>
      <c r="K9" s="7" t="s">
        <v>29</v>
      </c>
      <c r="L9" s="8"/>
      <c r="M9" s="204" t="str">
        <f t="shared" si="2"/>
        <v/>
      </c>
      <c r="N9" s="6"/>
      <c r="O9" s="7" t="s">
        <v>29</v>
      </c>
      <c r="P9" s="179"/>
      <c r="Q9" s="180"/>
      <c r="R9" s="7" t="s">
        <v>29</v>
      </c>
      <c r="S9" s="8"/>
      <c r="T9" s="206" t="str">
        <f t="shared" si="3"/>
        <v/>
      </c>
      <c r="U9" s="127" t="str">
        <f t="shared" si="4"/>
        <v/>
      </c>
    </row>
    <row r="10" spans="1:21" ht="19.899999999999999" customHeight="1">
      <c r="A10" s="4">
        <v>9</v>
      </c>
      <c r="B10" s="5">
        <v>8</v>
      </c>
      <c r="C10" s="5">
        <v>9</v>
      </c>
      <c r="D10" s="117"/>
      <c r="E10" s="100"/>
      <c r="F10" s="119" t="str">
        <f t="shared" si="1"/>
        <v/>
      </c>
      <c r="G10" s="6"/>
      <c r="H10" s="7" t="s">
        <v>29</v>
      </c>
      <c r="I10" s="179"/>
      <c r="J10" s="180"/>
      <c r="K10" s="7" t="s">
        <v>29</v>
      </c>
      <c r="L10" s="8"/>
      <c r="M10" s="204" t="str">
        <f t="shared" si="2"/>
        <v/>
      </c>
      <c r="N10" s="6"/>
      <c r="O10" s="7" t="s">
        <v>29</v>
      </c>
      <c r="P10" s="179"/>
      <c r="Q10" s="180"/>
      <c r="R10" s="7" t="s">
        <v>29</v>
      </c>
      <c r="S10" s="8"/>
      <c r="T10" s="206" t="str">
        <f t="shared" si="3"/>
        <v/>
      </c>
      <c r="U10" s="127" t="str">
        <f t="shared" si="4"/>
        <v/>
      </c>
    </row>
    <row r="11" spans="1:21" ht="19.899999999999999" customHeight="1">
      <c r="A11" s="4">
        <v>10</v>
      </c>
      <c r="B11" s="5">
        <v>9</v>
      </c>
      <c r="C11" s="5">
        <v>10</v>
      </c>
      <c r="D11" s="117"/>
      <c r="E11" s="100"/>
      <c r="F11" s="119" t="str">
        <f t="shared" si="1"/>
        <v/>
      </c>
      <c r="G11" s="6"/>
      <c r="H11" s="7" t="s">
        <v>29</v>
      </c>
      <c r="I11" s="179"/>
      <c r="J11" s="180"/>
      <c r="K11" s="7" t="s">
        <v>29</v>
      </c>
      <c r="L11" s="8"/>
      <c r="M11" s="204" t="str">
        <f t="shared" si="2"/>
        <v/>
      </c>
      <c r="N11" s="6"/>
      <c r="O11" s="7" t="s">
        <v>29</v>
      </c>
      <c r="P11" s="179"/>
      <c r="Q11" s="180"/>
      <c r="R11" s="7" t="s">
        <v>29</v>
      </c>
      <c r="S11" s="8"/>
      <c r="T11" s="206" t="str">
        <f t="shared" si="3"/>
        <v/>
      </c>
      <c r="U11" s="127" t="str">
        <f t="shared" si="4"/>
        <v/>
      </c>
    </row>
    <row r="12" spans="1:21" ht="19.899999999999999" customHeight="1">
      <c r="A12" s="4">
        <v>11</v>
      </c>
      <c r="B12" s="5">
        <v>10</v>
      </c>
      <c r="C12" s="5">
        <v>11</v>
      </c>
      <c r="D12" s="117"/>
      <c r="E12" s="100"/>
      <c r="F12" s="119" t="str">
        <f t="shared" si="1"/>
        <v/>
      </c>
      <c r="G12" s="6"/>
      <c r="H12" s="7" t="s">
        <v>29</v>
      </c>
      <c r="I12" s="179"/>
      <c r="J12" s="180"/>
      <c r="K12" s="7" t="s">
        <v>29</v>
      </c>
      <c r="L12" s="8"/>
      <c r="M12" s="204" t="str">
        <f t="shared" si="2"/>
        <v/>
      </c>
      <c r="N12" s="6"/>
      <c r="O12" s="7" t="s">
        <v>29</v>
      </c>
      <c r="P12" s="179"/>
      <c r="Q12" s="180"/>
      <c r="R12" s="7" t="s">
        <v>29</v>
      </c>
      <c r="S12" s="8"/>
      <c r="T12" s="206" t="str">
        <f t="shared" si="3"/>
        <v/>
      </c>
      <c r="U12" s="127" t="str">
        <f t="shared" si="4"/>
        <v/>
      </c>
    </row>
    <row r="13" spans="1:21" ht="19.899999999999999" customHeight="1">
      <c r="A13" s="4">
        <v>12</v>
      </c>
      <c r="B13" s="5">
        <v>11</v>
      </c>
      <c r="C13" s="5">
        <v>12</v>
      </c>
      <c r="D13" s="117"/>
      <c r="E13" s="100"/>
      <c r="F13" s="119" t="str">
        <f t="shared" si="1"/>
        <v/>
      </c>
      <c r="G13" s="6"/>
      <c r="H13" s="7" t="s">
        <v>29</v>
      </c>
      <c r="I13" s="179"/>
      <c r="J13" s="180"/>
      <c r="K13" s="7" t="s">
        <v>29</v>
      </c>
      <c r="L13" s="8"/>
      <c r="M13" s="204" t="str">
        <f t="shared" si="2"/>
        <v/>
      </c>
      <c r="N13" s="6"/>
      <c r="O13" s="7" t="s">
        <v>29</v>
      </c>
      <c r="P13" s="179"/>
      <c r="Q13" s="180"/>
      <c r="R13" s="7" t="s">
        <v>29</v>
      </c>
      <c r="S13" s="8"/>
      <c r="T13" s="206" t="str">
        <f t="shared" si="3"/>
        <v/>
      </c>
      <c r="U13" s="127" t="str">
        <f t="shared" si="4"/>
        <v/>
      </c>
    </row>
    <row r="14" spans="1:21" ht="19.899999999999999" customHeight="1">
      <c r="A14" s="4">
        <v>13</v>
      </c>
      <c r="B14" s="5">
        <v>12</v>
      </c>
      <c r="C14" s="5">
        <v>13</v>
      </c>
      <c r="D14" s="117"/>
      <c r="E14" s="100"/>
      <c r="F14" s="119" t="str">
        <f t="shared" si="1"/>
        <v/>
      </c>
      <c r="G14" s="6"/>
      <c r="H14" s="7" t="s">
        <v>29</v>
      </c>
      <c r="I14" s="179"/>
      <c r="J14" s="180"/>
      <c r="K14" s="7" t="s">
        <v>29</v>
      </c>
      <c r="L14" s="8"/>
      <c r="M14" s="204" t="str">
        <f t="shared" si="2"/>
        <v/>
      </c>
      <c r="N14" s="6"/>
      <c r="O14" s="7" t="s">
        <v>29</v>
      </c>
      <c r="P14" s="179"/>
      <c r="Q14" s="180"/>
      <c r="R14" s="7" t="s">
        <v>29</v>
      </c>
      <c r="S14" s="8"/>
      <c r="T14" s="206" t="str">
        <f t="shared" si="3"/>
        <v/>
      </c>
      <c r="U14" s="127" t="str">
        <f t="shared" si="4"/>
        <v/>
      </c>
    </row>
    <row r="15" spans="1:21" ht="19.899999999999999" customHeight="1" thickBot="1">
      <c r="A15" s="4">
        <v>14</v>
      </c>
      <c r="B15" s="5">
        <v>13</v>
      </c>
      <c r="C15" s="5">
        <v>14</v>
      </c>
      <c r="D15" s="117"/>
      <c r="E15" s="101"/>
      <c r="F15" s="120" t="str">
        <f t="shared" si="1"/>
        <v/>
      </c>
      <c r="G15" s="9"/>
      <c r="H15" s="10" t="s">
        <v>29</v>
      </c>
      <c r="I15" s="181"/>
      <c r="J15" s="182"/>
      <c r="K15" s="10" t="s">
        <v>29</v>
      </c>
      <c r="L15" s="11"/>
      <c r="M15" s="205" t="str">
        <f t="shared" si="2"/>
        <v/>
      </c>
      <c r="N15" s="9"/>
      <c r="O15" s="10" t="s">
        <v>29</v>
      </c>
      <c r="P15" s="181"/>
      <c r="Q15" s="182"/>
      <c r="R15" s="10" t="s">
        <v>29</v>
      </c>
      <c r="S15" s="11"/>
      <c r="T15" s="207" t="str">
        <f t="shared" si="3"/>
        <v/>
      </c>
      <c r="U15" s="128" t="str">
        <f t="shared" si="4"/>
        <v/>
      </c>
    </row>
    <row r="16" spans="1:21" ht="27" customHeight="1" thickTop="1" thickBot="1">
      <c r="A16" s="4">
        <v>15</v>
      </c>
      <c r="B16" s="5">
        <v>14</v>
      </c>
      <c r="C16" s="5">
        <v>15</v>
      </c>
      <c r="D16" s="117"/>
      <c r="E16" s="118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  <c r="T16" s="97" t="s">
        <v>30</v>
      </c>
      <c r="U16" s="98">
        <f>SUM(U5:U15)</f>
        <v>0</v>
      </c>
    </row>
    <row r="17" spans="1:21" ht="27" customHeight="1" thickTop="1">
      <c r="A17" s="4">
        <v>16</v>
      </c>
      <c r="B17" s="5">
        <v>15</v>
      </c>
      <c r="C17" s="5">
        <v>16</v>
      </c>
      <c r="D17" s="117"/>
      <c r="E17" s="383" t="s">
        <v>31</v>
      </c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5"/>
    </row>
    <row r="18" spans="1:21" ht="19.899999999999999" customHeight="1">
      <c r="A18" s="4">
        <v>17</v>
      </c>
      <c r="B18" s="5">
        <v>16</v>
      </c>
      <c r="C18" s="5">
        <v>17</v>
      </c>
      <c r="D18" s="117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6"/>
    </row>
    <row r="19" spans="1:21" ht="19.899999999999999" customHeight="1">
      <c r="A19" s="4">
        <v>18</v>
      </c>
      <c r="B19" s="5">
        <v>17</v>
      </c>
      <c r="C19" s="5">
        <v>18</v>
      </c>
      <c r="D19" s="117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6"/>
    </row>
    <row r="20" spans="1:21" ht="19.899999999999999" customHeight="1">
      <c r="A20" s="4">
        <v>19</v>
      </c>
      <c r="B20" s="5">
        <v>18</v>
      </c>
      <c r="C20" s="5">
        <v>19</v>
      </c>
      <c r="D20" s="117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6"/>
    </row>
    <row r="21" spans="1:21" ht="19.899999999999999" customHeight="1">
      <c r="A21" s="4">
        <v>20</v>
      </c>
      <c r="B21" s="5">
        <v>19</v>
      </c>
      <c r="C21" s="5">
        <v>20</v>
      </c>
      <c r="D21" s="117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6"/>
    </row>
    <row r="22" spans="1:21" ht="19.899999999999999" customHeight="1">
      <c r="A22" s="4">
        <v>21</v>
      </c>
      <c r="B22" s="5">
        <v>20</v>
      </c>
      <c r="C22" s="5">
        <v>21</v>
      </c>
      <c r="D22" s="117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6"/>
    </row>
    <row r="23" spans="1:21" ht="19.899999999999999" customHeight="1">
      <c r="A23" s="4">
        <v>22</v>
      </c>
      <c r="B23" s="5">
        <v>21</v>
      </c>
      <c r="C23" s="5">
        <v>22</v>
      </c>
      <c r="D23" s="117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6"/>
    </row>
    <row r="24" spans="1:21" ht="19.899999999999999" customHeight="1">
      <c r="A24" s="4">
        <v>23</v>
      </c>
      <c r="B24" s="5">
        <v>22</v>
      </c>
      <c r="C24" s="5">
        <v>23</v>
      </c>
      <c r="D24" s="117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6"/>
    </row>
    <row r="25" spans="1:21" ht="15" customHeight="1">
      <c r="B25" s="5">
        <v>23</v>
      </c>
      <c r="C25" s="5">
        <v>24</v>
      </c>
      <c r="D25" s="117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6"/>
    </row>
    <row r="26" spans="1:21">
      <c r="B26" s="5">
        <v>24</v>
      </c>
      <c r="C26" s="5">
        <v>25</v>
      </c>
      <c r="D26" s="117"/>
      <c r="E26" s="117"/>
    </row>
    <row r="27" spans="1:21">
      <c r="B27" s="5">
        <v>25</v>
      </c>
      <c r="C27" s="5">
        <v>26</v>
      </c>
      <c r="D27" s="117"/>
      <c r="E27" s="117"/>
    </row>
    <row r="28" spans="1:21">
      <c r="B28" s="5">
        <v>26</v>
      </c>
      <c r="C28" s="5">
        <v>27</v>
      </c>
      <c r="D28" s="117"/>
      <c r="E28" s="117"/>
    </row>
    <row r="29" spans="1:21">
      <c r="B29" s="5">
        <v>27</v>
      </c>
      <c r="C29" s="5">
        <v>28</v>
      </c>
      <c r="D29" s="117"/>
      <c r="E29" s="117"/>
    </row>
    <row r="30" spans="1:21">
      <c r="B30" s="5">
        <v>28</v>
      </c>
      <c r="C30" s="5">
        <v>29</v>
      </c>
      <c r="D30" s="117"/>
      <c r="E30" s="117"/>
    </row>
    <row r="31" spans="1:21">
      <c r="B31" s="5">
        <v>29</v>
      </c>
      <c r="C31" s="5">
        <v>30</v>
      </c>
      <c r="D31" s="117"/>
      <c r="E31" s="117"/>
    </row>
    <row r="32" spans="1:21">
      <c r="B32" s="5">
        <v>30</v>
      </c>
      <c r="C32" s="5">
        <v>31</v>
      </c>
      <c r="D32" s="117"/>
      <c r="E32" s="117"/>
    </row>
    <row r="33" spans="2:5">
      <c r="B33" s="5">
        <v>31</v>
      </c>
      <c r="C33" s="5"/>
      <c r="D33" s="117"/>
      <c r="E33" s="117"/>
    </row>
    <row r="34" spans="2:5">
      <c r="B34" s="5">
        <v>32</v>
      </c>
      <c r="C34" s="5"/>
      <c r="D34" s="117"/>
      <c r="E34" s="117"/>
    </row>
    <row r="35" spans="2:5">
      <c r="B35" s="5">
        <v>33</v>
      </c>
      <c r="C35" s="5"/>
      <c r="D35" s="117"/>
      <c r="E35" s="117"/>
    </row>
    <row r="36" spans="2:5">
      <c r="B36" s="5">
        <v>34</v>
      </c>
      <c r="C36" s="5"/>
      <c r="D36" s="117"/>
      <c r="E36" s="117"/>
    </row>
    <row r="37" spans="2:5">
      <c r="B37" s="5">
        <v>35</v>
      </c>
      <c r="C37" s="5"/>
      <c r="D37" s="117"/>
      <c r="E37" s="117"/>
    </row>
    <row r="38" spans="2:5">
      <c r="B38" s="5">
        <v>36</v>
      </c>
      <c r="C38" s="5"/>
      <c r="D38" s="117"/>
      <c r="E38" s="117"/>
    </row>
    <row r="39" spans="2:5">
      <c r="B39" s="5">
        <v>37</v>
      </c>
      <c r="C39" s="5"/>
      <c r="D39" s="117"/>
      <c r="E39" s="117"/>
    </row>
    <row r="40" spans="2:5">
      <c r="B40" s="5">
        <v>38</v>
      </c>
      <c r="C40" s="5"/>
      <c r="D40" s="117"/>
      <c r="E40" s="117"/>
    </row>
    <row r="41" spans="2:5">
      <c r="B41" s="5">
        <v>39</v>
      </c>
      <c r="C41" s="5"/>
      <c r="D41" s="117"/>
      <c r="E41" s="117"/>
    </row>
    <row r="42" spans="2:5">
      <c r="B42" s="5">
        <v>40</v>
      </c>
      <c r="C42" s="5"/>
      <c r="D42" s="117"/>
      <c r="E42" s="117"/>
    </row>
    <row r="43" spans="2:5">
      <c r="B43" s="5">
        <v>41</v>
      </c>
      <c r="C43" s="5"/>
      <c r="D43" s="117"/>
      <c r="E43" s="117"/>
    </row>
    <row r="44" spans="2:5">
      <c r="B44" s="5">
        <v>42</v>
      </c>
      <c r="C44" s="5"/>
      <c r="D44" s="117"/>
      <c r="E44" s="117"/>
    </row>
    <row r="45" spans="2:5">
      <c r="B45" s="5">
        <v>43</v>
      </c>
      <c r="C45" s="5"/>
      <c r="D45" s="117"/>
      <c r="E45" s="117"/>
    </row>
    <row r="46" spans="2:5">
      <c r="B46" s="5">
        <v>44</v>
      </c>
      <c r="C46" s="5"/>
      <c r="D46" s="117"/>
      <c r="E46" s="117"/>
    </row>
    <row r="47" spans="2:5">
      <c r="B47" s="5">
        <v>45</v>
      </c>
      <c r="C47" s="5"/>
      <c r="D47" s="117"/>
      <c r="E47" s="117"/>
    </row>
    <row r="48" spans="2:5">
      <c r="B48" s="5">
        <v>46</v>
      </c>
      <c r="C48" s="5"/>
      <c r="D48" s="117"/>
      <c r="E48" s="117"/>
    </row>
    <row r="49" spans="2:5">
      <c r="B49" s="5">
        <v>47</v>
      </c>
      <c r="C49" s="5"/>
      <c r="D49" s="117"/>
      <c r="E49" s="117"/>
    </row>
    <row r="50" spans="2:5">
      <c r="B50" s="5">
        <v>48</v>
      </c>
      <c r="C50" s="5"/>
      <c r="D50" s="117"/>
      <c r="E50" s="117"/>
    </row>
    <row r="51" spans="2:5">
      <c r="B51" s="5">
        <v>49</v>
      </c>
      <c r="C51" s="5"/>
      <c r="D51" s="117"/>
      <c r="E51" s="117"/>
    </row>
    <row r="52" spans="2:5">
      <c r="B52" s="5">
        <v>50</v>
      </c>
      <c r="C52" s="5"/>
      <c r="D52" s="117"/>
      <c r="E52" s="117"/>
    </row>
    <row r="53" spans="2:5">
      <c r="B53" s="5">
        <v>51</v>
      </c>
      <c r="C53" s="5"/>
      <c r="D53" s="117"/>
      <c r="E53" s="117"/>
    </row>
    <row r="54" spans="2:5">
      <c r="B54" s="5">
        <v>52</v>
      </c>
      <c r="C54" s="5"/>
      <c r="D54" s="117"/>
      <c r="E54" s="117"/>
    </row>
    <row r="55" spans="2:5">
      <c r="B55" s="5">
        <v>53</v>
      </c>
      <c r="C55" s="5"/>
      <c r="D55" s="117"/>
      <c r="E55" s="117"/>
    </row>
    <row r="56" spans="2:5">
      <c r="B56" s="5">
        <v>54</v>
      </c>
      <c r="C56" s="5"/>
      <c r="D56" s="117"/>
      <c r="E56" s="117"/>
    </row>
    <row r="57" spans="2:5">
      <c r="B57" s="5">
        <v>55</v>
      </c>
      <c r="C57" s="5"/>
      <c r="D57" s="117"/>
      <c r="E57" s="117"/>
    </row>
    <row r="58" spans="2:5">
      <c r="B58" s="5">
        <v>56</v>
      </c>
      <c r="C58" s="5"/>
      <c r="D58" s="117"/>
      <c r="E58" s="117"/>
    </row>
    <row r="59" spans="2:5">
      <c r="B59" s="5">
        <v>57</v>
      </c>
      <c r="C59" s="5"/>
      <c r="D59" s="117"/>
      <c r="E59" s="117"/>
    </row>
    <row r="60" spans="2:5">
      <c r="B60" s="5">
        <v>58</v>
      </c>
      <c r="C60" s="5"/>
      <c r="D60" s="117"/>
      <c r="E60" s="117"/>
    </row>
    <row r="61" spans="2:5">
      <c r="B61" s="5">
        <v>59</v>
      </c>
    </row>
  </sheetData>
  <sheetProtection sheet="1" objects="1" scenarios="1"/>
  <mergeCells count="12">
    <mergeCell ref="F16:S16"/>
    <mergeCell ref="E17:U17"/>
    <mergeCell ref="E18:U25"/>
    <mergeCell ref="E2:U2"/>
    <mergeCell ref="E3:F4"/>
    <mergeCell ref="G3:I3"/>
    <mergeCell ref="J3:L3"/>
    <mergeCell ref="M3:M4"/>
    <mergeCell ref="N3:P3"/>
    <mergeCell ref="Q3:S3"/>
    <mergeCell ref="T3:T4"/>
    <mergeCell ref="U3:U4"/>
  </mergeCells>
  <dataValidations count="3">
    <dataValidation type="list" allowBlank="1" showInputMessage="1" showErrorMessage="1" sqref="E5">
      <formula1>$C$1:$C$32</formula1>
    </dataValidation>
    <dataValidation type="list" allowBlank="1" showInputMessage="1" showErrorMessage="1" sqref="G5:G15 J5:J15 N5:N15 Q5:Q15">
      <formula1>$A$1:$A$24</formula1>
    </dataValidation>
    <dataValidation type="list" allowBlank="1" showInputMessage="1" showErrorMessage="1" sqref="I5:I15 S5:S15 P5:P15 L5:L15">
      <formula1>$B$1:$B$61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orientation="landscape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83872D3BFA7F4FB1B9DA9F3EDB6A37" ma:contentTypeVersion="12" ma:contentTypeDescription="Crée un document." ma:contentTypeScope="" ma:versionID="9575511a866691239fca99a56ae7bceb">
  <xsd:schema xmlns:xsd="http://www.w3.org/2001/XMLSchema" xmlns:xs="http://www.w3.org/2001/XMLSchema" xmlns:p="http://schemas.microsoft.com/office/2006/metadata/properties" xmlns:ns3="a609c7a2-86fa-4a74-877a-1d05ca4e8820" xmlns:ns4="b95e20ad-8dec-4187-9ba2-aa4d6309c40b" targetNamespace="http://schemas.microsoft.com/office/2006/metadata/properties" ma:root="true" ma:fieldsID="5a4df1019453517da34d32a454f7565c" ns3:_="" ns4:_="">
    <xsd:import namespace="a609c7a2-86fa-4a74-877a-1d05ca4e8820"/>
    <xsd:import namespace="b95e20ad-8dec-4187-9ba2-aa4d6309c4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09c7a2-86fa-4a74-877a-1d05ca4e88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e20ad-8dec-4187-9ba2-aa4d6309c40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D6ABDB-8DBE-4B95-875A-08C339B1FF4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b95e20ad-8dec-4187-9ba2-aa4d6309c40b"/>
    <ds:schemaRef ds:uri="http://purl.org/dc/terms/"/>
    <ds:schemaRef ds:uri="http://schemas.openxmlformats.org/package/2006/metadata/core-properties"/>
    <ds:schemaRef ds:uri="a609c7a2-86fa-4a74-877a-1d05ca4e88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2868300-CDA9-4A78-8350-1812B239E2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6FA04E-B3B1-4506-BB94-5F6B592C28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09c7a2-86fa-4a74-877a-1d05ca4e8820"/>
    <ds:schemaRef ds:uri="b95e20ad-8dec-4187-9ba2-aa4d6309c4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Calendrier FPT2</vt:lpstr>
      <vt:lpstr>Septembre</vt:lpstr>
      <vt:lpstr>Octobre</vt:lpstr>
      <vt:lpstr>Novembre</vt:lpstr>
      <vt:lpstr>Décembre</vt:lpstr>
      <vt:lpstr>Janvier</vt:lpstr>
      <vt:lpstr>Février</vt:lpstr>
      <vt:lpstr>Mars</vt:lpstr>
      <vt:lpstr>Avril</vt:lpstr>
      <vt:lpstr>Mai</vt:lpstr>
      <vt:lpstr>Juin</vt:lpstr>
    </vt:vector>
  </TitlesOfParts>
  <Manager/>
  <Company>Commission Scolaire Rouyn-Noranda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Caron Mélanie</dc:creator>
  <cp:keywords/>
  <dc:description/>
  <cp:lastModifiedBy>Mongrain Sophie</cp:lastModifiedBy>
  <cp:revision/>
  <dcterms:created xsi:type="dcterms:W3CDTF">2018-10-25T17:05:46Z</dcterms:created>
  <dcterms:modified xsi:type="dcterms:W3CDTF">2020-10-16T17:53:33Z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0x0101003983872D3BFA7F4FB1B9DA9F3EDB6A37</vt:lpwstr>
  </property>
  <property fmtid="{D5CDD505-2E9C-101B-9397-08002B2CF9AE}" pid="3" name="Order">
    <vt:r8>4500</vt:r8>
  </property>
  <property fmtid="{D5CDD505-2E9C-101B-9397-08002B2CF9AE}" pid="4" name="ComplianceAssetId">
    <vt:lpwstr/>
  </property>
  <property fmtid="{D5CDD505-2E9C-101B-9397-08002B2CF9AE}" pid="5" name="TemplateUrl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</Properties>
</file>